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>
    <mc:Choice Requires="x15">
      <x15ac:absPath xmlns:x15ac="http://schemas.microsoft.com/office/spreadsheetml/2010/11/ac" url="C:\Users\thase\Desktop\"/>
    </mc:Choice>
  </mc:AlternateContent>
  <xr:revisionPtr revIDLastSave="0" documentId="13_ncr:1_{F14F2DE5-CC1C-4EDC-A3CB-EE607A1B0FE7}" xr6:coauthVersionLast="47" xr6:coauthVersionMax="47" xr10:uidLastSave="{00000000-0000-0000-0000-000000000000}"/>
  <bookViews>
    <workbookView xWindow="-110" yWindow="-110" windowWidth="21380" windowHeight="15260" xr2:uid="{00000000-000D-0000-FFFF-FFFF00000000}"/>
  </bookViews>
  <sheets>
    <sheet name="はじめに" sheetId="2" r:id="rId1"/>
    <sheet name="参加申込書①" sheetId="1" r:id="rId2"/>
    <sheet name="参加申込書②" sheetId="7" r:id="rId3"/>
    <sheet name="加盟校" sheetId="3" r:id="rId4"/>
    <sheet name="主管校用" sheetId="6" r:id="rId5"/>
    <sheet name="アサミ転記用（団体）" sheetId="8" r:id="rId6"/>
    <sheet name="アサミ転記用（個人）" sheetId="9" r:id="rId7"/>
  </sheets>
  <definedNames>
    <definedName name="_xlnm.Print_Area" localSheetId="0">はじめに!$A$1:$I$41</definedName>
    <definedName name="_xlnm.Print_Area" localSheetId="3">加盟校!$A$1:$G$66</definedName>
    <definedName name="_xlnm.Print_Area" localSheetId="1">参加申込書①!$A$1:$N$43</definedName>
    <definedName name="_xlnm.Print_Area" localSheetId="2">参加申込書②!$A$1:$N$34</definedName>
    <definedName name="Z_05C20E56_CE58_43D5_9D45_E0478FB7E0B5_.wvu.PrintArea" localSheetId="0" hidden="1">はじめに!$A$1:$I$41</definedName>
    <definedName name="Z_05C20E56_CE58_43D5_9D45_E0478FB7E0B5_.wvu.PrintArea" localSheetId="3" hidden="1">加盟校!$A$1:$G$66</definedName>
    <definedName name="Z_05C20E56_CE58_43D5_9D45_E0478FB7E0B5_.wvu.PrintArea" localSheetId="1" hidden="1">参加申込書①!$A$1:$N$43</definedName>
    <definedName name="Z_05C20E56_CE58_43D5_9D45_E0478FB7E0B5_.wvu.PrintArea" localSheetId="2" hidden="1">参加申込書②!$A$1:$N$34</definedName>
  </definedNames>
  <calcPr calcId="181029"/>
  <customWorkbookViews>
    <customWorkbookView name="Windows ユーザー - 個人用ビュー" guid="{05C20E56-CE58-43D5-9D45-E0478FB7E0B5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7" i="9" l="1"/>
  <c r="F18" i="9"/>
  <c r="F19" i="9"/>
  <c r="F20" i="9"/>
  <c r="D4" i="9"/>
  <c r="E4" i="9"/>
  <c r="D5" i="9"/>
  <c r="E5" i="9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E3" i="9"/>
  <c r="D3" i="9"/>
  <c r="D17" i="9"/>
  <c r="E17" i="9"/>
  <c r="D18" i="9"/>
  <c r="E18" i="9"/>
  <c r="D19" i="9"/>
  <c r="E19" i="9"/>
  <c r="D20" i="9"/>
  <c r="E20" i="9"/>
  <c r="E16" i="9"/>
  <c r="D16" i="9"/>
  <c r="F16" i="9"/>
  <c r="B14" i="9"/>
  <c r="C19" i="9" s="1"/>
  <c r="F12" i="9"/>
  <c r="F11" i="9"/>
  <c r="F10" i="9"/>
  <c r="F9" i="9"/>
  <c r="F8" i="9"/>
  <c r="F7" i="9"/>
  <c r="F6" i="9"/>
  <c r="F5" i="9"/>
  <c r="F4" i="9"/>
  <c r="F3" i="9"/>
  <c r="B1" i="9"/>
  <c r="C20" i="9"/>
  <c r="C12" i="9"/>
  <c r="D13" i="8"/>
  <c r="D12" i="8"/>
  <c r="D11" i="8"/>
  <c r="D10" i="8"/>
  <c r="D9" i="8"/>
  <c r="D8" i="8"/>
  <c r="D7" i="8"/>
  <c r="E13" i="8"/>
  <c r="E12" i="8"/>
  <c r="E11" i="8"/>
  <c r="E10" i="8"/>
  <c r="E9" i="8"/>
  <c r="E8" i="8"/>
  <c r="E7" i="8"/>
  <c r="D6" i="8"/>
  <c r="D4" i="8"/>
  <c r="D5" i="8"/>
  <c r="C16" i="9" l="1"/>
  <c r="C18" i="9"/>
  <c r="C17" i="9"/>
  <c r="C3" i="9"/>
  <c r="C4" i="9"/>
  <c r="C5" i="9"/>
  <c r="C6" i="9"/>
  <c r="C7" i="9"/>
  <c r="C8" i="9"/>
  <c r="C9" i="9"/>
  <c r="C10" i="9"/>
  <c r="C11" i="9"/>
  <c r="C1" i="6"/>
  <c r="C7" i="1"/>
  <c r="C6" i="1"/>
  <c r="C6" i="7"/>
  <c r="H5" i="1" l="1"/>
  <c r="H5" i="7" s="1"/>
  <c r="G29" i="6"/>
  <c r="F29" i="6"/>
  <c r="E29" i="6"/>
  <c r="D29" i="6"/>
  <c r="C29" i="6"/>
  <c r="G28" i="6"/>
  <c r="F28" i="6"/>
  <c r="E28" i="6"/>
  <c r="D28" i="6"/>
  <c r="C28" i="6"/>
  <c r="G27" i="6"/>
  <c r="F27" i="6"/>
  <c r="E27" i="6"/>
  <c r="D27" i="6"/>
  <c r="C27" i="6"/>
  <c r="G26" i="6"/>
  <c r="F26" i="6"/>
  <c r="E26" i="6"/>
  <c r="D26" i="6"/>
  <c r="C26" i="6"/>
  <c r="G25" i="6"/>
  <c r="F25" i="6"/>
  <c r="E25" i="6"/>
  <c r="D25" i="6"/>
  <c r="C25" i="6"/>
  <c r="G23" i="6"/>
  <c r="F23" i="6"/>
  <c r="E23" i="6"/>
  <c r="D23" i="6"/>
  <c r="C23" i="6"/>
  <c r="G22" i="6"/>
  <c r="F22" i="6"/>
  <c r="E22" i="6"/>
  <c r="D22" i="6"/>
  <c r="C22" i="6"/>
  <c r="G21" i="6"/>
  <c r="F21" i="6"/>
  <c r="E21" i="6"/>
  <c r="D21" i="6"/>
  <c r="C21" i="6"/>
  <c r="G20" i="6"/>
  <c r="F20" i="6"/>
  <c r="E20" i="6"/>
  <c r="D20" i="6"/>
  <c r="C20" i="6"/>
  <c r="G19" i="6"/>
  <c r="F19" i="6"/>
  <c r="E19" i="6"/>
  <c r="D19" i="6"/>
  <c r="C19" i="6"/>
  <c r="G18" i="6"/>
  <c r="F18" i="6"/>
  <c r="E18" i="6"/>
  <c r="D18" i="6"/>
  <c r="C18" i="6"/>
  <c r="G17" i="6"/>
  <c r="F17" i="6"/>
  <c r="E17" i="6"/>
  <c r="D17" i="6"/>
  <c r="C17" i="6"/>
  <c r="G16" i="6"/>
  <c r="F16" i="6"/>
  <c r="E16" i="6"/>
  <c r="D16" i="6"/>
  <c r="C16" i="6"/>
  <c r="G15" i="6"/>
  <c r="F15" i="6"/>
  <c r="E15" i="6"/>
  <c r="D15" i="6"/>
  <c r="C15" i="6"/>
  <c r="G14" i="6"/>
  <c r="F14" i="6"/>
  <c r="E14" i="6"/>
  <c r="D14" i="6"/>
  <c r="C14" i="6"/>
  <c r="G12" i="6"/>
  <c r="F12" i="6"/>
  <c r="E12" i="6"/>
  <c r="D12" i="6"/>
  <c r="C12" i="6"/>
  <c r="K11" i="6"/>
  <c r="J11" i="6"/>
  <c r="I11" i="6"/>
  <c r="G11" i="6"/>
  <c r="F11" i="6"/>
  <c r="E11" i="6"/>
  <c r="D11" i="6"/>
  <c r="C11" i="6"/>
  <c r="K10" i="6"/>
  <c r="J10" i="6"/>
  <c r="I10" i="6"/>
  <c r="G10" i="6"/>
  <c r="F10" i="6"/>
  <c r="E10" i="6"/>
  <c r="D10" i="6"/>
  <c r="C10" i="6"/>
  <c r="K9" i="6"/>
  <c r="K12" i="6" s="1"/>
  <c r="K8" i="6" s="1"/>
  <c r="J9" i="6"/>
  <c r="J12" i="6" s="1"/>
  <c r="J8" i="6" s="1"/>
  <c r="I9" i="6"/>
  <c r="I12" i="6" s="1"/>
  <c r="I8" i="6" s="1"/>
  <c r="G9" i="6"/>
  <c r="F9" i="6"/>
  <c r="E9" i="6"/>
  <c r="D9" i="6"/>
  <c r="C9" i="6"/>
  <c r="G8" i="6"/>
  <c r="F8" i="6"/>
  <c r="E8" i="6"/>
  <c r="D8" i="6"/>
  <c r="C8" i="6"/>
  <c r="G7" i="6"/>
  <c r="F7" i="6"/>
  <c r="E7" i="6"/>
  <c r="D7" i="6"/>
  <c r="C7" i="6"/>
  <c r="G6" i="6"/>
  <c r="F6" i="6"/>
  <c r="E6" i="6"/>
  <c r="D6" i="6"/>
  <c r="C6" i="6"/>
  <c r="G5" i="6"/>
  <c r="F5" i="6"/>
  <c r="E5" i="6"/>
  <c r="D5" i="6"/>
  <c r="C5" i="6"/>
  <c r="G4" i="6"/>
  <c r="F4" i="6"/>
  <c r="E4" i="6"/>
  <c r="D4" i="6"/>
  <c r="C4" i="6"/>
  <c r="J3" i="6"/>
  <c r="G3" i="6"/>
  <c r="F3" i="6"/>
  <c r="E3" i="6"/>
  <c r="D3" i="6"/>
  <c r="C3" i="6"/>
  <c r="C13" i="6" s="1"/>
  <c r="C2" i="6"/>
  <c r="A1" i="6"/>
  <c r="G34" i="7"/>
  <c r="AD29" i="7"/>
  <c r="AC29" i="7"/>
  <c r="AB29" i="7"/>
  <c r="AA29" i="7"/>
  <c r="Z29" i="7"/>
  <c r="AD28" i="7"/>
  <c r="AC28" i="7"/>
  <c r="AB28" i="7"/>
  <c r="AA28" i="7"/>
  <c r="Z28" i="7"/>
  <c r="AD27" i="7"/>
  <c r="AC27" i="7"/>
  <c r="AB27" i="7"/>
  <c r="AA27" i="7"/>
  <c r="Z27" i="7"/>
  <c r="AD26" i="7"/>
  <c r="AC26" i="7"/>
  <c r="AB26" i="7"/>
  <c r="AA26" i="7"/>
  <c r="Z26" i="7"/>
  <c r="AD25" i="7"/>
  <c r="AC25" i="7"/>
  <c r="AB25" i="7"/>
  <c r="AA25" i="7"/>
  <c r="Z25" i="7"/>
  <c r="AD24" i="7"/>
  <c r="AC24" i="7"/>
  <c r="AB24" i="7"/>
  <c r="AA24" i="7"/>
  <c r="Z24" i="7"/>
  <c r="AD23" i="7"/>
  <c r="AC23" i="7"/>
  <c r="AB23" i="7"/>
  <c r="AA23" i="7"/>
  <c r="Z23" i="7"/>
  <c r="AD22" i="7"/>
  <c r="AC22" i="7"/>
  <c r="AB22" i="7"/>
  <c r="AA22" i="7"/>
  <c r="Z22" i="7"/>
  <c r="AC21" i="7"/>
  <c r="AB21" i="7"/>
  <c r="AA21" i="7"/>
  <c r="Z21" i="7"/>
  <c r="AC20" i="7"/>
  <c r="AB20" i="7"/>
  <c r="AA20" i="7"/>
  <c r="Z20" i="7"/>
  <c r="P14" i="7"/>
  <c r="P11" i="7"/>
  <c r="D9" i="7"/>
  <c r="C9" i="7"/>
  <c r="B9" i="7"/>
  <c r="N8" i="7"/>
  <c r="M8" i="7"/>
  <c r="L8" i="7"/>
  <c r="K8" i="7"/>
  <c r="J8" i="7"/>
  <c r="I8" i="7"/>
  <c r="H8" i="7"/>
  <c r="G8" i="7"/>
  <c r="F8" i="7"/>
  <c r="E8" i="7"/>
  <c r="D8" i="7"/>
  <c r="N7" i="7"/>
  <c r="M7" i="7"/>
  <c r="L7" i="7"/>
  <c r="K7" i="7"/>
  <c r="J7" i="7"/>
  <c r="I7" i="7"/>
  <c r="H7" i="7"/>
  <c r="G7" i="7"/>
  <c r="F7" i="7"/>
  <c r="E7" i="7"/>
  <c r="D7" i="7"/>
  <c r="N6" i="7"/>
  <c r="M6" i="7"/>
  <c r="L6" i="7"/>
  <c r="K6" i="7"/>
  <c r="J6" i="7"/>
  <c r="I6" i="7"/>
  <c r="H6" i="7"/>
  <c r="G6" i="7"/>
  <c r="F6" i="7"/>
  <c r="E6" i="7"/>
  <c r="D6" i="7"/>
  <c r="B5" i="7"/>
  <c r="D3" i="8" s="1"/>
  <c r="B3" i="7"/>
  <c r="C1" i="8" s="1"/>
  <c r="B3" i="8" s="1"/>
  <c r="A1" i="7"/>
  <c r="P43" i="1"/>
  <c r="A43" i="1"/>
  <c r="A34" i="7" s="1"/>
  <c r="D34" i="7" s="1"/>
  <c r="AD39" i="1"/>
  <c r="AC39" i="1"/>
  <c r="AB39" i="1"/>
  <c r="AA39" i="1"/>
  <c r="Z39" i="1"/>
  <c r="A39" i="1"/>
  <c r="AD38" i="1"/>
  <c r="AC38" i="1"/>
  <c r="AB38" i="1"/>
  <c r="AA38" i="1"/>
  <c r="Z38" i="1"/>
  <c r="A38" i="1"/>
  <c r="AD37" i="1"/>
  <c r="AC37" i="1"/>
  <c r="AB37" i="1"/>
  <c r="AA37" i="1"/>
  <c r="Z37" i="1"/>
  <c r="A37" i="1"/>
  <c r="AD36" i="1"/>
  <c r="AC36" i="1"/>
  <c r="AB36" i="1"/>
  <c r="AA36" i="1"/>
  <c r="Z36" i="1"/>
  <c r="A36" i="1"/>
  <c r="AD35" i="1"/>
  <c r="AC35" i="1"/>
  <c r="AB35" i="1"/>
  <c r="AA35" i="1"/>
  <c r="Z35" i="1"/>
  <c r="A35" i="1"/>
  <c r="P31" i="1"/>
  <c r="AD29" i="1"/>
  <c r="AC29" i="1"/>
  <c r="AB29" i="1"/>
  <c r="AA29" i="1"/>
  <c r="Z29" i="1"/>
  <c r="AD28" i="1"/>
  <c r="AC28" i="1"/>
  <c r="AB28" i="1"/>
  <c r="AA28" i="1"/>
  <c r="Z28" i="1"/>
  <c r="A28" i="1"/>
  <c r="AD27" i="1"/>
  <c r="AC27" i="1"/>
  <c r="AB27" i="1"/>
  <c r="AA27" i="1"/>
  <c r="Z27" i="1"/>
  <c r="AD26" i="1"/>
  <c r="AC26" i="1"/>
  <c r="AB26" i="1"/>
  <c r="AA26" i="1"/>
  <c r="Z26" i="1"/>
  <c r="A26" i="1"/>
  <c r="AD25" i="1"/>
  <c r="AC25" i="1"/>
  <c r="AB25" i="1"/>
  <c r="AA25" i="1"/>
  <c r="Z25" i="1"/>
  <c r="AD24" i="1"/>
  <c r="AC24" i="1"/>
  <c r="AB24" i="1"/>
  <c r="AA24" i="1"/>
  <c r="Z24" i="1"/>
  <c r="A24" i="1"/>
  <c r="AD23" i="1"/>
  <c r="AC23" i="1"/>
  <c r="AB23" i="1"/>
  <c r="AA23" i="1"/>
  <c r="Z23" i="1"/>
  <c r="AD22" i="1"/>
  <c r="AC22" i="1"/>
  <c r="AB22" i="1"/>
  <c r="AA22" i="1"/>
  <c r="Z22" i="1"/>
  <c r="A22" i="1"/>
  <c r="AD21" i="1"/>
  <c r="AC21" i="1"/>
  <c r="AB21" i="1"/>
  <c r="AA21" i="1"/>
  <c r="Z21" i="1"/>
  <c r="AD20" i="1"/>
  <c r="AC20" i="1"/>
  <c r="AB20" i="1"/>
  <c r="AA20" i="1"/>
  <c r="Z20" i="1"/>
  <c r="A20" i="1"/>
  <c r="P16" i="1"/>
  <c r="P14" i="1"/>
  <c r="P13" i="1"/>
  <c r="K13" i="1"/>
  <c r="K14" i="1" s="1"/>
  <c r="P12" i="1"/>
  <c r="J12" i="1"/>
  <c r="J13" i="1" s="1"/>
  <c r="J14" i="1" s="1"/>
  <c r="H12" i="1"/>
  <c r="H13" i="1" s="1"/>
  <c r="H14" i="1" s="1"/>
  <c r="F13" i="1"/>
  <c r="F14" i="1" s="1"/>
  <c r="P11" i="1"/>
  <c r="P5" i="1"/>
  <c r="P3" i="1"/>
  <c r="A1" i="1"/>
  <c r="Y25" i="1" l="1"/>
  <c r="P25" i="1" s="1"/>
  <c r="Y29" i="1"/>
  <c r="P29" i="1" s="1"/>
  <c r="Y22" i="1"/>
  <c r="P22" i="1" s="1"/>
  <c r="Y26" i="1"/>
  <c r="P26" i="1" s="1"/>
  <c r="Y27" i="1"/>
  <c r="P27" i="1" s="1"/>
  <c r="Y28" i="1"/>
  <c r="P28" i="1" s="1"/>
  <c r="C30" i="6"/>
  <c r="Y21" i="1"/>
  <c r="P21" i="1" s="1"/>
  <c r="Y23" i="7"/>
  <c r="P23" i="7" s="1"/>
  <c r="Y24" i="7"/>
  <c r="P24" i="7" s="1"/>
  <c r="Y20" i="1"/>
  <c r="P20" i="1" s="1"/>
  <c r="Y23" i="1"/>
  <c r="P23" i="1" s="1"/>
  <c r="Y24" i="1"/>
  <c r="P24" i="1" s="1"/>
  <c r="Y35" i="1"/>
  <c r="P35" i="1" s="1"/>
  <c r="Y36" i="1"/>
  <c r="P36" i="1" s="1"/>
  <c r="Y37" i="1"/>
  <c r="P37" i="1" s="1"/>
  <c r="Y38" i="1"/>
  <c r="P38" i="1" s="1"/>
  <c r="Y39" i="1"/>
  <c r="P39" i="1" s="1"/>
  <c r="C24" i="6"/>
  <c r="Y27" i="7"/>
  <c r="P27" i="7" s="1"/>
  <c r="Y29" i="7"/>
  <c r="P29" i="7" s="1"/>
  <c r="Y25" i="7"/>
  <c r="P25" i="7" s="1"/>
  <c r="Y28" i="7"/>
  <c r="P28" i="7" s="1"/>
  <c r="Y20" i="7"/>
  <c r="P20" i="7" s="1"/>
  <c r="Y21" i="7"/>
  <c r="P21" i="7" s="1"/>
  <c r="Y22" i="7"/>
  <c r="P22" i="7" s="1"/>
  <c r="Y26" i="7"/>
  <c r="P26" i="7" s="1"/>
  <c r="C7" i="7"/>
  <c r="C8" i="1"/>
  <c r="C8" i="7" s="1"/>
  <c r="D43" i="1"/>
  <c r="A20" i="7"/>
</calcChain>
</file>

<file path=xl/sharedStrings.xml><?xml version="1.0" encoding="utf-8"?>
<sst xmlns="http://schemas.openxmlformats.org/spreadsheetml/2006/main" count="477" uniqueCount="289">
  <si>
    <t>名</t>
    <rPh sb="0" eb="1">
      <t>メイ</t>
    </rPh>
    <phoneticPr fontId="19"/>
  </si>
  <si>
    <t>選手３</t>
    <rPh sb="0" eb="2">
      <t>センシュ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</si>
  <si>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</si>
  <si>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選手１</t>
    <rPh sb="0" eb="2">
      <t>センシュ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</si>
  <si>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</si>
  <si>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</si>
  <si>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選手５</t>
    <rPh sb="0" eb="2">
      <t>センシュ</t>
    </rPh>
    <phoneticPr fontId="19"/>
  </si>
  <si>
    <t>選手４</t>
    <rPh sb="0" eb="2">
      <t>センシュ</t>
    </rPh>
    <phoneticPr fontId="19"/>
  </si>
  <si>
    <t>参加の有無</t>
    <rPh sb="0" eb="2">
      <t>サンカ</t>
    </rPh>
    <rPh sb="3" eb="5">
      <t>ウム</t>
    </rPh>
    <phoneticPr fontId="19"/>
  </si>
  <si>
    <t>人</t>
    <rPh sb="0" eb="1">
      <t>ニン</t>
    </rPh>
    <phoneticPr fontId="19"/>
  </si>
  <si>
    <t>ふりがな(めい)</t>
    <phoneticPr fontId="19"/>
  </si>
  <si>
    <t>参加数</t>
    <rPh sb="0" eb="3">
      <t>サンカスウ</t>
    </rPh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</si>
  <si>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</si>
  <si>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</si>
  <si>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</si>
  <si>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</si>
  <si>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</si>
  <si>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・大会結果出力ソフト等を、新潟県バドミントン協会が使用しているソフトに変更するため、
　「参加申込書」の入力形式を変更しました。
　選手名の姓と名は別々に、ふりがなも姓と名を別々に入力してください。</t>
    <rPh sb="1" eb="3">
      <t>タイカイ</t>
    </rPh>
    <rPh sb="3" eb="5">
      <t>ケッカ</t>
    </rPh>
    <rPh sb="5" eb="7">
      <t>シュツリョク</t>
    </rPh>
    <rPh sb="10" eb="11">
      <t>トウ</t>
    </rPh>
    <rPh sb="13" eb="16">
      <t>ニイガタケン</t>
    </rPh>
    <rPh sb="22" eb="24">
      <t>キョウカイ</t>
    </rPh>
    <rPh sb="25" eb="27">
      <t>シヨウ</t>
    </rPh>
    <rPh sb="35" eb="37">
      <t>ヘンコウ</t>
    </rPh>
    <rPh sb="66" eb="69">
      <t>センシュメイ</t>
    </rPh>
    <rPh sb="70" eb="71">
      <t>セイ</t>
    </rPh>
    <rPh sb="72" eb="73">
      <t>メイ</t>
    </rPh>
    <rPh sb="74" eb="76">
      <t>ベツベツ</t>
    </rPh>
    <rPh sb="83" eb="84">
      <t>セイ</t>
    </rPh>
    <rPh sb="85" eb="86">
      <t>メイ</t>
    </rPh>
    <rPh sb="87" eb="89">
      <t>ベツベツ</t>
    </rPh>
    <rPh sb="90" eb="92">
      <t>ニュウリョク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</si>
  <si>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</si>
  <si>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エントリー名</t>
    <rPh sb="5" eb="6">
      <t>メイ</t>
    </rPh>
    <phoneticPr fontId="19"/>
  </si>
  <si>
    <t>ふりがな(せい,めい)</t>
  </si>
  <si>
    <t>マネ</t>
    <phoneticPr fontId="19"/>
  </si>
  <si>
    <t>学校対抗</t>
    <rPh sb="0" eb="2">
      <t>ガッコウ</t>
    </rPh>
    <rPh sb="2" eb="4">
      <t>タイコウ</t>
    </rPh>
    <phoneticPr fontId="19"/>
  </si>
  <si>
    <t>曜</t>
    <rPh sb="0" eb="1">
      <t>ヨウ</t>
    </rPh>
    <phoneticPr fontId="19"/>
  </si>
  <si>
    <t>シングルス</t>
    <phoneticPr fontId="19"/>
  </si>
  <si>
    <r>
      <t>←</t>
    </r>
    <r>
      <rPr>
        <u val="double"/>
        <sz val="11"/>
        <rFont val="ＭＳ Ｐゴシック"/>
        <family val="3"/>
        <charset val="128"/>
      </rPr>
      <t>必ず記入</t>
    </r>
    <rPh sb="1" eb="2">
      <t>カナラ</t>
    </rPh>
    <rPh sb="3" eb="5">
      <t>キニュウ</t>
    </rPh>
    <phoneticPr fontId="19"/>
  </si>
  <si>
    <t>・氏名入力の作業簡素化や入力ミスを減らすために、参加申込書を添付ファイルで
　送って下さいますようお願いいたします。</t>
    <rPh sb="1" eb="3">
      <t>シメイ</t>
    </rPh>
    <rPh sb="3" eb="5">
      <t>ニュウリョク</t>
    </rPh>
    <rPh sb="6" eb="8">
      <t>サギョウ</t>
    </rPh>
    <rPh sb="8" eb="11">
      <t>カンソカ</t>
    </rPh>
    <rPh sb="12" eb="14">
      <t>ニュウリョク</t>
    </rPh>
    <rPh sb="17" eb="18">
      <t>ヘ</t>
    </rPh>
    <rPh sb="24" eb="26">
      <t>サンカ</t>
    </rPh>
    <rPh sb="26" eb="28">
      <t>モウシコミ</t>
    </rPh>
    <rPh sb="28" eb="29">
      <t>ショ</t>
    </rPh>
    <rPh sb="30" eb="32">
      <t>テンプ</t>
    </rPh>
    <rPh sb="39" eb="40">
      <t>オク</t>
    </rPh>
    <rPh sb="42" eb="43">
      <t>クダ</t>
    </rPh>
    <rPh sb="50" eb="51">
      <t>ネガ</t>
    </rPh>
    <phoneticPr fontId="19"/>
  </si>
  <si>
    <t>・「参加申込書」シートの必要欄にデータを入力してください。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0" eb="22">
      <t>ニュウリョク</t>
    </rPh>
    <phoneticPr fontId="19"/>
  </si>
  <si>
    <t>《個人対抗ダブルス》</t>
    <rPh sb="1" eb="3">
      <t>コジン</t>
    </rPh>
    <rPh sb="3" eb="5">
      <t>タイコウ</t>
    </rPh>
    <phoneticPr fontId="19"/>
  </si>
  <si>
    <t>・参加実人数には、ダブルス、シングルス、学校対抗を兼ねている選手は１と数えてください。
　また、学校対抗で選手を兼ねていないマネージャーは１と数えてください。</t>
    <rPh sb="1" eb="3">
      <t>サンカ</t>
    </rPh>
    <rPh sb="3" eb="4">
      <t>ジツ</t>
    </rPh>
    <rPh sb="4" eb="6">
      <t>ニンズウ</t>
    </rPh>
    <rPh sb="20" eb="22">
      <t>ガッコウ</t>
    </rPh>
    <rPh sb="22" eb="24">
      <t>タイコウ</t>
    </rPh>
    <rPh sb="25" eb="26">
      <t>カ</t>
    </rPh>
    <rPh sb="30" eb="32">
      <t>センシュ</t>
    </rPh>
    <rPh sb="35" eb="36">
      <t>カゾ</t>
    </rPh>
    <rPh sb="48" eb="50">
      <t>ガッコウ</t>
    </rPh>
    <rPh sb="50" eb="52">
      <t>タイコウ</t>
    </rPh>
    <rPh sb="53" eb="55">
      <t>センシュ</t>
    </rPh>
    <rPh sb="56" eb="57">
      <t>カ</t>
    </rPh>
    <rPh sb="71" eb="72">
      <t>カゾ</t>
    </rPh>
    <phoneticPr fontId="19"/>
  </si>
  <si>
    <t>・電子メールの送付先は以下の通りです。</t>
    <rPh sb="1" eb="3">
      <t>デンシ</t>
    </rPh>
    <rPh sb="7" eb="10">
      <t>ソウフサキ</t>
    </rPh>
    <rPh sb="11" eb="13">
      <t>イカ</t>
    </rPh>
    <rPh sb="14" eb="15">
      <t>トオ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</si>
  <si>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</si>
  <si>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</si>
  <si>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①</t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</si>
  <si>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</si>
  <si>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</si>
  <si>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</si>
  <si>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</si>
  <si>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</si>
  <si>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個人戦に出場しない学校対抗戦のマネージャーも１と数える。</t>
    <rPh sb="0" eb="3">
      <t>コジンセン</t>
    </rPh>
    <rPh sb="4" eb="6">
      <t>シュツジョウ</t>
    </rPh>
    <rPh sb="9" eb="11">
      <t>ガッコウ</t>
    </rPh>
    <rPh sb="11" eb="14">
      <t>タイコウセン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</si>
  <si>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</si>
  <si>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</si>
  <si>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rPh sb="12" eb="14">
      <t>キニュウ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</si>
  <si>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</si>
  <si>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５日</t>
  </si>
  <si>
    <t>　　※校内ランク順に、学年もすべて記入してください。</t>
    <rPh sb="3" eb="5">
      <t>コウナイ</t>
    </rPh>
    <rPh sb="8" eb="9">
      <t>ジュン</t>
    </rPh>
    <rPh sb="11" eb="13">
      <t>ガクネン</t>
    </rPh>
    <rPh sb="17" eb="19">
      <t>キニュウ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</si>
  <si>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</si>
  <si>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</si>
  <si>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</si>
  <si>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</si>
  <si>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</si>
  <si>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コーチ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</si>
  <si>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</si>
  <si>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</si>
  <si>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</si>
  <si>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ダブルス、シングルス、学校対抗兼ねて参加は１と数える。</t>
    <rPh sb="11" eb="13">
      <t>ガッコウ</t>
    </rPh>
    <rPh sb="13" eb="15">
      <t>タイコウ</t>
    </rPh>
    <rPh sb="15" eb="16">
      <t>カ</t>
    </rPh>
    <rPh sb="18" eb="20">
      <t>サンカ</t>
    </rPh>
    <phoneticPr fontId="19"/>
  </si>
  <si>
    <t>選手名(名),ふりがな(せい,めい)</t>
    <phoneticPr fontId="19"/>
  </si>
  <si>
    <t>学年</t>
    <phoneticPr fontId="19"/>
  </si>
  <si>
    <t>監　督</t>
    <rPh sb="0" eb="1">
      <t>カン</t>
    </rPh>
    <rPh sb="2" eb="3">
      <t>ヨシ</t>
    </rPh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</si>
  <si>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</si>
  <si>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</si>
  <si>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</si>
  <si>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</si>
  <si>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</si>
  <si>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</si>
  <si>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②</t>
    <phoneticPr fontId="19"/>
  </si>
  <si>
    <t>　  ※</t>
    <phoneticPr fontId="19"/>
  </si>
  <si>
    <t>《学校対抗》</t>
    <rPh sb="1" eb="3">
      <t>ガッコウ</t>
    </rPh>
    <rPh sb="3" eb="5">
      <t>タイコウ</t>
    </rPh>
    <phoneticPr fontId="19"/>
  </si>
  <si>
    <t>　　※マネージャーの学年等は「一般」か、「生徒」の場合は学年を記入してください。コーチは「一般」に限ります。</t>
    <rPh sb="49" eb="50">
      <t>カギ</t>
    </rPh>
    <phoneticPr fontId="19"/>
  </si>
  <si>
    <t>選手名(名),ふりがな(せい)</t>
  </si>
  <si>
    <t>学年
等</t>
    <rPh sb="0" eb="2">
      <t>ガクネン</t>
    </rPh>
    <rPh sb="3" eb="4">
      <t>トウ</t>
    </rPh>
    <phoneticPr fontId="19"/>
  </si>
  <si>
    <t>選手名(名)</t>
  </si>
  <si>
    <t>ふりがな(せい)</t>
  </si>
  <si>
    <t>マネージャー</t>
    <phoneticPr fontId="19"/>
  </si>
  <si>
    <t>ふりがな(めい)</t>
  </si>
  <si>
    <t>選手２</t>
    <rPh sb="0" eb="2">
      <t>センシュ</t>
    </rPh>
    <phoneticPr fontId="19"/>
  </si>
  <si>
    <t>選手名(名),ふりがな(めい)</t>
  </si>
  <si>
    <t>選手名(名),ふりがな(せい,めい)</t>
  </si>
  <si>
    <t>学年</t>
  </si>
  <si>
    <t>選手６</t>
    <rPh sb="0" eb="2">
      <t>センシュ</t>
    </rPh>
    <phoneticPr fontId="19"/>
  </si>
  <si>
    <t>選手名(名),学年</t>
  </si>
  <si>
    <t>選手７</t>
    <rPh sb="0" eb="2">
      <t>センシュ</t>
    </rPh>
    <phoneticPr fontId="19"/>
  </si>
  <si>
    <t>ふりがな(せい),学年</t>
  </si>
  <si>
    <t>選手名(名),ふりがな(せい),学年</t>
  </si>
  <si>
    <t>連番</t>
    <rPh sb="0" eb="2">
      <t>レンバン</t>
    </rPh>
    <phoneticPr fontId="19"/>
  </si>
  <si>
    <t>学校名</t>
    <rPh sb="0" eb="2">
      <t>ガッコウ</t>
    </rPh>
    <rPh sb="2" eb="3">
      <t>メイ</t>
    </rPh>
    <phoneticPr fontId="19"/>
  </si>
  <si>
    <t>監督</t>
    <rPh sb="0" eb="2">
      <t>カントク</t>
    </rPh>
    <phoneticPr fontId="19"/>
  </si>
  <si>
    <t>※主管校用シートです。加工しないでください。</t>
    <rPh sb="1" eb="3">
      <t>シュカン</t>
    </rPh>
    <rPh sb="3" eb="5">
      <t>コウヨウ</t>
    </rPh>
    <rPh sb="11" eb="13">
      <t>カコウ</t>
    </rPh>
    <phoneticPr fontId="19"/>
  </si>
  <si>
    <t>←</t>
    <phoneticPr fontId="19"/>
  </si>
  <si>
    <t>主管校は大会開催日を全角大文字で入力してください</t>
    <rPh sb="0" eb="2">
      <t>シュカン</t>
    </rPh>
    <rPh sb="2" eb="3">
      <t>コウ</t>
    </rPh>
    <rPh sb="4" eb="6">
      <t>タイカイ</t>
    </rPh>
    <rPh sb="6" eb="9">
      <t>カイサイビ</t>
    </rPh>
    <rPh sb="10" eb="12">
      <t>ゼンカク</t>
    </rPh>
    <rPh sb="12" eb="15">
      <t>オオモジ</t>
    </rPh>
    <rPh sb="16" eb="18">
      <t>ニュウリョク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</si>
  <si>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</si>
  <si>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</si>
  <si>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</si>
  <si>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ダブルス</t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</si>
  <si>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</si>
  <si>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</si>
  <si>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フリガナ（全角カタカナ）</t>
    <rPh sb="5" eb="7">
      <t>ゼンカク</t>
    </rPh>
    <phoneticPr fontId="19"/>
  </si>
  <si>
    <t>セイ</t>
    <phoneticPr fontId="19"/>
  </si>
  <si>
    <t>メイ</t>
    <phoneticPr fontId="19"/>
  </si>
  <si>
    <t>秋季新潟地区バドミントン大会参加申込書</t>
    <rPh sb="0" eb="2">
      <t>シュウキ</t>
    </rPh>
    <rPh sb="2" eb="4">
      <t>ニイガタ</t>
    </rPh>
    <rPh sb="4" eb="6">
      <t>チク</t>
    </rPh>
    <rPh sb="12" eb="14">
      <t>タイカイ</t>
    </rPh>
    <rPh sb="14" eb="16">
      <t>サンカ</t>
    </rPh>
    <rPh sb="16" eb="19">
      <t>モウシコミショ</t>
    </rPh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</si>
  <si>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</si>
  <si>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</si>
  <si>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</si>
  <si>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</si>
  <si>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</si>
  <si>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</si>
  <si>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</si>
  <si>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</si>
  <si>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新潟工</t>
  </si>
  <si>
    <t>新潟商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</si>
  <si>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</si>
  <si>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</si>
  <si>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</si>
  <si>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</si>
  <si>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</si>
  <si>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</si>
  <si>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</si>
  <si>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</si>
  <si>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</si>
  <si>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</si>
  <si>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</si>
  <si>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</si>
  <si>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</si>
  <si>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</si>
  <si>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</si>
  <si>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</si>
  <si>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</si>
  <si>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</si>
  <si>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</si>
  <si>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</si>
  <si>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</si>
  <si>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</si>
  <si>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９５０－２１５６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</si>
  <si>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</si>
  <si>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</si>
  <si>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</si>
  <si>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</si>
  <si>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</si>
  <si>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</si>
  <si>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</si>
  <si>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</si>
  <si>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</si>
  <si>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</si>
  <si>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</si>
  <si>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</si>
  <si>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</si>
  <si>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</si>
  <si>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</si>
  <si>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</si>
  <si>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</si>
  <si>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</si>
  <si>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</si>
  <si>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</si>
  <si>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</si>
  <si>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</si>
  <si>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</si>
  <si>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</si>
  <si>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</si>
  <si>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</si>
  <si>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</si>
  <si>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</si>
  <si>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新潟市中央区関屋下川原２丁目６３５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</si>
  <si>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</si>
  <si>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</si>
  <si>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</si>
  <si>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</si>
  <si>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</si>
  <si>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</si>
  <si>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</si>
  <si>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</si>
  <si>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</si>
  <si>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</si>
  <si>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</si>
  <si>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</si>
  <si>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</si>
  <si>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</si>
  <si>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</si>
  <si>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</si>
  <si>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</si>
  <si>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</si>
  <si>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</si>
  <si>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</si>
  <si>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</si>
  <si>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</si>
  <si>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</si>
  <si>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</si>
  <si>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</si>
  <si>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</si>
  <si>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</si>
  <si>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</si>
  <si>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</si>
  <si>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</si>
  <si>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</si>
  <si>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</si>
  <si>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</si>
  <si>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</si>
  <si>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</si>
  <si>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</si>
  <si>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</si>
  <si>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</si>
  <si>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</si>
  <si>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</si>
  <si>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</si>
  <si>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</si>
  <si>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</si>
  <si>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</si>
  <si>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</si>
  <si>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</si>
  <si>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</si>
  <si>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</si>
  <si>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</si>
  <si>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</si>
  <si>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</si>
  <si>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</si>
  <si>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</si>
  <si>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</si>
  <si>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</si>
  <si>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</si>
  <si>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</si>
  <si>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</si>
  <si>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</si>
  <si>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</si>
  <si>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</si>
  <si>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</si>
  <si>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</si>
  <si>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</si>
  <si>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</si>
  <si>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</si>
  <si>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</si>
  <si>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</si>
  <si>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</si>
  <si>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</si>
  <si>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</si>
  <si>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</si>
  <si>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</si>
  <si>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</si>
  <si>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</si>
  <si>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</si>
  <si>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</si>
  <si>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</si>
  <si>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</si>
  <si>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</si>
  <si>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</si>
  <si>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</si>
  <si>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</si>
  <si>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</si>
  <si>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</si>
  <si>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</si>
  <si>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r>
      <t>・</t>
    </r>
    <r>
      <rPr>
        <sz val="11"/>
        <rFont val="ＭＳ Ｐゴシック"/>
        <family val="3"/>
        <charset val="128"/>
      </rPr>
      <t>添付する際の</t>
    </r>
    <r>
      <rPr>
        <sz val="11"/>
        <color indexed="10"/>
        <rFont val="ＭＳ Ｐゴシック"/>
        <family val="3"/>
        <charset val="128"/>
      </rPr>
      <t>エクセルファイル名は学校名男女別</t>
    </r>
    <r>
      <rPr>
        <sz val="11"/>
        <rFont val="ＭＳ Ｐゴシック"/>
        <family val="3"/>
        <charset val="128"/>
      </rPr>
      <t>でお願いします。また電子メールの
　件名は「秋季新潟地区大会申込」としてください。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41" eb="43">
      <t>ケンメイ</t>
    </rPh>
    <rPh sb="45" eb="47">
      <t>シュウキ</t>
    </rPh>
    <rPh sb="47" eb="49">
      <t>ニイガタ</t>
    </rPh>
    <rPh sb="49" eb="51">
      <t>チク</t>
    </rPh>
    <rPh sb="51" eb="53">
      <t>タイカイ</t>
    </rPh>
    <rPh sb="53" eb="55">
      <t>モウシコミ</t>
    </rPh>
    <phoneticPr fontId="19"/>
  </si>
  <si>
    <r>
      <t>・</t>
    </r>
    <r>
      <rPr>
        <sz val="11"/>
        <rFont val="ＭＳ Ｐゴシック"/>
        <family val="3"/>
        <charset val="128"/>
      </rPr>
      <t>また、参加申込書を印刷した用紙(参加申込用紙(</t>
    </r>
    <r>
      <rPr>
        <sz val="11"/>
        <color indexed="10"/>
        <rFont val="ＭＳ Ｐゴシック"/>
        <family val="3"/>
        <charset val="128"/>
      </rPr>
      <t>要校長印</t>
    </r>
    <r>
      <rPr>
        <sz val="11"/>
        <rFont val="ＭＳ Ｐゴシック"/>
        <family val="3"/>
        <charset val="128"/>
      </rPr>
      <t>))を顧問会議当日に持参し、
　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4" eb="46">
      <t>ウケツケ</t>
    </rPh>
    <rPh sb="47" eb="49">
      <t>テイシュツ</t>
    </rPh>
    <phoneticPr fontId="19"/>
  </si>
  <si>
    <t>燕市笈ヶ島１０４－４</t>
    <phoneticPr fontId="19"/>
  </si>
  <si>
    <t>新潟市西区内野関場４６９９番地</t>
    <phoneticPr fontId="19"/>
  </si>
  <si>
    <t>新潟市中央区鐘木１８５－１</t>
    <phoneticPr fontId="19"/>
  </si>
  <si>
    <t>セイ</t>
    <phoneticPr fontId="19"/>
  </si>
  <si>
    <t>名称・氏名</t>
    <rPh sb="0" eb="2">
      <t>メイショウ</t>
    </rPh>
    <rPh sb="3" eb="5">
      <t>シメイ</t>
    </rPh>
    <phoneticPr fontId="19"/>
  </si>
  <si>
    <t>ふりがな</t>
    <phoneticPr fontId="19"/>
  </si>
  <si>
    <t>グループ</t>
    <phoneticPr fontId="19"/>
  </si>
  <si>
    <t>付加情報</t>
    <rPh sb="0" eb="2">
      <t>フカ</t>
    </rPh>
    <rPh sb="2" eb="4">
      <t>ジョウホウ</t>
    </rPh>
    <phoneticPr fontId="19"/>
  </si>
  <si>
    <t>団体</t>
    <rPh sb="0" eb="2">
      <t>ダンタイ</t>
    </rPh>
    <phoneticPr fontId="19"/>
  </si>
  <si>
    <t>の領域のデータを、コピーして、アサミの参加者データ入力ファイルの団体戦のシートに貼り付けてください。</t>
    <rPh sb="1" eb="3">
      <t>リョウイキ</t>
    </rPh>
    <rPh sb="19" eb="22">
      <t>サンカシャ</t>
    </rPh>
    <rPh sb="25" eb="27">
      <t>ニュウリョク</t>
    </rPh>
    <rPh sb="32" eb="34">
      <t>ダンタイ</t>
    </rPh>
    <rPh sb="34" eb="35">
      <t>セン</t>
    </rPh>
    <rPh sb="40" eb="41">
      <t>ハ</t>
    </rPh>
    <rPh sb="42" eb="43">
      <t>ツ</t>
    </rPh>
    <phoneticPr fontId="19"/>
  </si>
  <si>
    <t>団体名からマネージャーまでは、ふりがなは不要です。空欄でかまいません。</t>
    <rPh sb="0" eb="3">
      <t>ダンタイメイ</t>
    </rPh>
    <rPh sb="20" eb="22">
      <t>フヨウ</t>
    </rPh>
    <rPh sb="25" eb="27">
      <t>クウラン</t>
    </rPh>
    <phoneticPr fontId="19"/>
  </si>
  <si>
    <t>グループは空欄でかまいません。</t>
    <rPh sb="5" eb="7">
      <t>クウラン</t>
    </rPh>
    <phoneticPr fontId="19"/>
  </si>
  <si>
    <t>選手</t>
    <rPh sb="0" eb="2">
      <t>センシュ</t>
    </rPh>
    <phoneticPr fontId="19"/>
  </si>
  <si>
    <t>付加情報は、県大会以上のときに各地区の順位を入れておくと、便利な欄です。地区では入力不要です</t>
    <rPh sb="0" eb="2">
      <t>フカ</t>
    </rPh>
    <rPh sb="2" eb="4">
      <t>ジョウホウ</t>
    </rPh>
    <rPh sb="6" eb="7">
      <t>ケン</t>
    </rPh>
    <rPh sb="7" eb="9">
      <t>タイカイ</t>
    </rPh>
    <rPh sb="9" eb="11">
      <t>イジョウ</t>
    </rPh>
    <rPh sb="15" eb="18">
      <t>カクチク</t>
    </rPh>
    <rPh sb="19" eb="21">
      <t>ジュンイ</t>
    </rPh>
    <rPh sb="22" eb="23">
      <t>イ</t>
    </rPh>
    <rPh sb="29" eb="31">
      <t>ベンリ</t>
    </rPh>
    <rPh sb="32" eb="33">
      <t>ラン</t>
    </rPh>
    <rPh sb="36" eb="38">
      <t>チク</t>
    </rPh>
    <rPh sb="40" eb="42">
      <t>ニュウリョク</t>
    </rPh>
    <rPh sb="42" eb="44">
      <t>フヨウ</t>
    </rPh>
    <phoneticPr fontId="19"/>
  </si>
  <si>
    <t>団体の左セルには、男子団体の記号をBT、女子団体の記号はGTとして設定してあります。</t>
    <rPh sb="0" eb="2">
      <t>ダンタイ</t>
    </rPh>
    <rPh sb="3" eb="4">
      <t>ヒダリ</t>
    </rPh>
    <phoneticPr fontId="19"/>
  </si>
  <si>
    <t>ダブルス</t>
    <phoneticPr fontId="19"/>
  </si>
  <si>
    <t>種目</t>
    <rPh sb="0" eb="2">
      <t>シュモク</t>
    </rPh>
    <phoneticPr fontId="19"/>
  </si>
  <si>
    <t>名前</t>
    <rPh sb="0" eb="2">
      <t>ナマエ</t>
    </rPh>
    <phoneticPr fontId="19"/>
  </si>
  <si>
    <t>所属</t>
    <rPh sb="0" eb="2">
      <t>ショゾク</t>
    </rPh>
    <phoneticPr fontId="19"/>
  </si>
  <si>
    <t>グループ</t>
    <phoneticPr fontId="19"/>
  </si>
  <si>
    <t>左</t>
    <rPh sb="0" eb="1">
      <t>ヒダリ</t>
    </rPh>
    <phoneticPr fontId="19"/>
  </si>
  <si>
    <t>の領域のデータを、コピーして、アサミの参加者データ入力ファイルの個人戦のシートに「値貼り付け」してください。</t>
    <rPh sb="1" eb="3">
      <t>リョウイキ</t>
    </rPh>
    <rPh sb="19" eb="22">
      <t>サンカシャ</t>
    </rPh>
    <rPh sb="25" eb="27">
      <t>ニュウリョク</t>
    </rPh>
    <rPh sb="32" eb="35">
      <t>コジンセン</t>
    </rPh>
    <rPh sb="34" eb="35">
      <t>セン</t>
    </rPh>
    <rPh sb="41" eb="42">
      <t>アタイ</t>
    </rPh>
    <rPh sb="42" eb="43">
      <t>ハ</t>
    </rPh>
    <rPh sb="44" eb="45">
      <t>ツ</t>
    </rPh>
    <phoneticPr fontId="19"/>
  </si>
  <si>
    <t>右</t>
    <rPh sb="0" eb="1">
      <t>ミギ</t>
    </rPh>
    <phoneticPr fontId="19"/>
  </si>
  <si>
    <t>アサミの個人戦入力では、１人１人に種目記号を設定します。ダブルスの左右は、連続する２段で認識します。</t>
    <rPh sb="4" eb="7">
      <t>コジンセン</t>
    </rPh>
    <rPh sb="7" eb="9">
      <t>ニュウリョク</t>
    </rPh>
    <rPh sb="13" eb="14">
      <t>ニン</t>
    </rPh>
    <rPh sb="15" eb="16">
      <t>ニン</t>
    </rPh>
    <rPh sb="17" eb="19">
      <t>シュモク</t>
    </rPh>
    <rPh sb="19" eb="21">
      <t>キゴウ</t>
    </rPh>
    <rPh sb="22" eb="24">
      <t>セッテイ</t>
    </rPh>
    <rPh sb="33" eb="35">
      <t>サユウ</t>
    </rPh>
    <rPh sb="37" eb="39">
      <t>レンゾク</t>
    </rPh>
    <rPh sb="42" eb="43">
      <t>ダン</t>
    </rPh>
    <rPh sb="44" eb="46">
      <t>ニンシキ</t>
    </rPh>
    <phoneticPr fontId="19"/>
  </si>
  <si>
    <t>火</t>
    <rPh sb="0" eb="1">
      <t>カ</t>
    </rPh>
    <phoneticPr fontId="19"/>
  </si>
  <si>
    <t>５日</t>
    <rPh sb="1" eb="2">
      <t>カニチ</t>
    </rPh>
    <phoneticPr fontId="19"/>
  </si>
  <si>
    <t>６日</t>
    <rPh sb="1" eb="2">
      <t>カニチ</t>
    </rPh>
    <phoneticPr fontId="19"/>
  </si>
  <si>
    <t>例：「（学番）万代高　男（女）」</t>
    <rPh sb="7" eb="9">
      <t>バンダイ</t>
    </rPh>
    <rPh sb="9" eb="10">
      <t>タカ</t>
    </rPh>
    <phoneticPr fontId="19"/>
  </si>
  <si>
    <t>申込期限　10月　18日（火）まで</t>
    <rPh sb="0" eb="1">
      <t>モウ</t>
    </rPh>
    <rPh sb="1" eb="2">
      <t>コ</t>
    </rPh>
    <rPh sb="2" eb="4">
      <t>キゲン</t>
    </rPh>
    <rPh sb="7" eb="8">
      <t>ガツ</t>
    </rPh>
    <rPh sb="11" eb="12">
      <t>ニチ</t>
    </rPh>
    <rPh sb="13" eb="14">
      <t>カ</t>
    </rPh>
    <phoneticPr fontId="19"/>
  </si>
  <si>
    <t>〒９５０－８６６６</t>
    <phoneticPr fontId="19"/>
  </si>
  <si>
    <t>新潟市中央区沼垂東６丁目８番１号</t>
    <rPh sb="3" eb="6">
      <t>チュウオウク</t>
    </rPh>
    <rPh sb="6" eb="8">
      <t>ヌッタリ</t>
    </rPh>
    <rPh sb="8" eb="9">
      <t>ヒガシ</t>
    </rPh>
    <rPh sb="10" eb="12">
      <t>チョウメ</t>
    </rPh>
    <rPh sb="13" eb="14">
      <t>バン</t>
    </rPh>
    <rPh sb="15" eb="16">
      <t>ゴウ</t>
    </rPh>
    <phoneticPr fontId="19"/>
  </si>
  <si>
    <t>新潟市立万代高等学校　　　鈴木　秀宣　宛</t>
    <rPh sb="2" eb="4">
      <t>イチリツ</t>
    </rPh>
    <rPh sb="4" eb="6">
      <t>バンダイ</t>
    </rPh>
    <rPh sb="6" eb="8">
      <t>コウトウ</t>
    </rPh>
    <rPh sb="13" eb="15">
      <t>スズキ</t>
    </rPh>
    <rPh sb="16" eb="18">
      <t>ヒデノブ</t>
    </rPh>
    <phoneticPr fontId="19"/>
  </si>
  <si>
    <t>TEL　025-241-0193（代表）</t>
    <phoneticPr fontId="19"/>
  </si>
  <si>
    <t>FAX　025-241-0197</t>
    <phoneticPr fontId="19"/>
  </si>
  <si>
    <t>hidenobu01-suzuki@city-niigata.ed.jp</t>
    <phoneticPr fontId="19"/>
  </si>
  <si>
    <t>４日</t>
    <rPh sb="1" eb="2">
      <t>カニチ</t>
    </rPh>
    <phoneticPr fontId="19"/>
  </si>
  <si>
    <t>hidenobu01-suzuki@city-niigata.ed.jp</t>
    <phoneticPr fontId="19"/>
  </si>
  <si>
    <t>鈴木</t>
    <rPh sb="0" eb="2">
      <t>スズキ</t>
    </rPh>
    <phoneticPr fontId="19"/>
  </si>
  <si>
    <t>秀宣</t>
    <rPh sb="0" eb="2">
      <t>ヒデノブ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</si>
</sst>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u val="double"/>
      <sz val="11"/>
      <name val="ＭＳ Ｐゴシック"/>
      <family val="3"/>
      <charset val="128"/>
    </font>
    <font>
      <sz val="11"/>
      <name val="ＭＳ Ｐ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</cellStyleXfs>
  <cellXfs count="291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20" fillId="0" borderId="0" xfId="0" applyFont="1">
      <alignment vertical="center"/>
    </xf>
    <xf numFmtId="0" fontId="0" fillId="0" borderId="0" xfId="0" applyAlignment="1">
      <alignment vertical="center" wrapText="1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>
      <alignment horizontal="center" vertical="center" wrapText="1"/>
    </xf>
    <xf numFmtId="0" fontId="24" fillId="0" borderId="0" xfId="0" applyFont="1" applyBorder="1" applyProtection="1">
      <alignment vertical="center"/>
      <protection hidden="1"/>
    </xf>
    <xf numFmtId="0" fontId="0" fillId="0" borderId="28" xfId="0" applyFont="1" applyBorder="1" applyAlignment="1" applyProtection="1">
      <alignment horizontal="center" vertical="center" wrapText="1"/>
      <protection hidden="1"/>
    </xf>
    <xf numFmtId="0" fontId="0" fillId="0" borderId="29" xfId="0" applyFont="1" applyBorder="1" applyAlignment="1" applyProtection="1">
      <alignment horizontal="center" vertical="center" wrapText="1"/>
      <protection hidden="1"/>
    </xf>
    <xf numFmtId="0" fontId="0" fillId="0" borderId="30" xfId="0" applyFont="1" applyBorder="1" applyAlignment="1" applyProtection="1">
      <alignment horizontal="center" vertical="center" wrapText="1"/>
      <protection hidden="1"/>
    </xf>
    <xf numFmtId="0" fontId="25" fillId="0" borderId="0" xfId="0" applyFont="1" applyProtection="1">
      <alignment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35" xfId="0" applyFont="1" applyBorder="1" applyAlignment="1" applyProtection="1">
      <alignment horizontal="center" vertical="center"/>
      <protection hidden="1"/>
    </xf>
    <xf numFmtId="0" fontId="20" fillId="24" borderId="33" xfId="0" applyFont="1" applyFill="1" applyBorder="1" applyAlignment="1" applyProtection="1">
      <alignment horizontal="center" vertical="center"/>
      <protection locked="0" hidden="1"/>
    </xf>
    <xf numFmtId="0" fontId="20" fillId="24" borderId="34" xfId="0" applyFont="1" applyFill="1" applyBorder="1" applyAlignment="1" applyProtection="1">
      <alignment horizontal="center" vertical="center"/>
      <protection locked="0" hidden="1"/>
    </xf>
    <xf numFmtId="0" fontId="20" fillId="0" borderId="40" xfId="0" applyFont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horizontal="center" vertical="center"/>
      <protection hidden="1"/>
    </xf>
    <xf numFmtId="0" fontId="20" fillId="0" borderId="41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vertical="center"/>
      <protection hidden="1"/>
    </xf>
    <xf numFmtId="0" fontId="20" fillId="0" borderId="14" xfId="0" applyFont="1" applyBorder="1" applyAlignment="1" applyProtection="1">
      <alignment vertical="center"/>
      <protection hidden="1"/>
    </xf>
    <xf numFmtId="0" fontId="0" fillId="0" borderId="58" xfId="0" applyBorder="1" applyAlignment="1" applyProtection="1">
      <alignment vertical="center"/>
      <protection hidden="1"/>
    </xf>
    <xf numFmtId="0" fontId="0" fillId="0" borderId="59" xfId="0" applyFont="1" applyBorder="1" applyAlignment="1" applyProtection="1">
      <alignment horizontal="center" vertical="center"/>
      <protection hidden="1"/>
    </xf>
    <xf numFmtId="0" fontId="0" fillId="0" borderId="60" xfId="0" applyFont="1" applyBorder="1" applyAlignment="1" applyProtection="1">
      <alignment horizontal="center" vertical="center"/>
      <protection hidden="1"/>
    </xf>
    <xf numFmtId="0" fontId="0" fillId="0" borderId="61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0" borderId="14" xfId="0" applyFont="1" applyBorder="1" applyAlignment="1" applyProtection="1">
      <alignment horizontal="center" vertical="center"/>
      <protection hidden="1"/>
    </xf>
    <xf numFmtId="0" fontId="0" fillId="24" borderId="68" xfId="0" applyFill="1" applyBorder="1" applyAlignment="1" applyProtection="1">
      <alignment horizontal="center" vertical="center"/>
      <protection locked="0" hidden="1"/>
    </xf>
    <xf numFmtId="0" fontId="0" fillId="24" borderId="69" xfId="0" applyFill="1" applyBorder="1" applyAlignment="1" applyProtection="1">
      <alignment horizontal="center" vertical="center"/>
      <protection locked="0" hidden="1"/>
    </xf>
    <xf numFmtId="0" fontId="0" fillId="24" borderId="41" xfId="0" applyFill="1" applyBorder="1" applyAlignment="1" applyProtection="1">
      <alignment horizontal="center" vertical="center"/>
      <protection locked="0" hidden="1"/>
    </xf>
    <xf numFmtId="0" fontId="20" fillId="0" borderId="43" xfId="0" applyFont="1" applyBorder="1" applyAlignment="1" applyProtection="1">
      <alignment vertical="center"/>
      <protection hidden="1"/>
    </xf>
    <xf numFmtId="0" fontId="0" fillId="24" borderId="32" xfId="0" applyFill="1" applyBorder="1" applyAlignment="1" applyProtection="1">
      <alignment horizontal="center" vertical="center"/>
      <protection locked="0" hidden="1"/>
    </xf>
    <xf numFmtId="0" fontId="0" fillId="24" borderId="33" xfId="0" applyFill="1" applyBorder="1" applyAlignment="1" applyProtection="1">
      <alignment horizontal="center" vertical="center"/>
      <protection locked="0" hidden="1"/>
    </xf>
    <xf numFmtId="0" fontId="0" fillId="24" borderId="34" xfId="0" applyFill="1" applyBorder="1" applyAlignment="1" applyProtection="1">
      <alignment horizontal="center" vertical="center"/>
      <protection locked="0" hidden="1"/>
    </xf>
    <xf numFmtId="0" fontId="0" fillId="24" borderId="73" xfId="0" applyFill="1" applyBorder="1" applyAlignment="1" applyProtection="1">
      <alignment horizontal="center" vertical="center"/>
      <protection locked="0" hidden="1"/>
    </xf>
    <xf numFmtId="0" fontId="0" fillId="24" borderId="74" xfId="0" applyFill="1" applyBorder="1" applyAlignment="1" applyProtection="1">
      <alignment horizontal="center" vertical="center"/>
      <protection locked="0" hidden="1"/>
    </xf>
    <xf numFmtId="0" fontId="0" fillId="24" borderId="75" xfId="0" applyFill="1" applyBorder="1" applyAlignment="1" applyProtection="1">
      <alignment horizontal="center" vertical="center"/>
      <protection locked="0" hidden="1"/>
    </xf>
    <xf numFmtId="0" fontId="20" fillId="0" borderId="77" xfId="0" applyFont="1" applyBorder="1" applyProtection="1">
      <alignment vertical="center"/>
      <protection hidden="1"/>
    </xf>
    <xf numFmtId="0" fontId="0" fillId="0" borderId="80" xfId="0" applyFont="1" applyBorder="1" applyAlignment="1" applyProtection="1">
      <alignment horizontal="center" vertical="center"/>
      <protection hidden="1"/>
    </xf>
    <xf numFmtId="0" fontId="0" fillId="0" borderId="81" xfId="0" applyFont="1" applyBorder="1" applyAlignment="1" applyProtection="1">
      <alignment horizontal="center" vertical="center"/>
      <protection hidden="1"/>
    </xf>
    <xf numFmtId="0" fontId="20" fillId="24" borderId="82" xfId="0" applyFont="1" applyFill="1" applyBorder="1" applyAlignment="1" applyProtection="1">
      <alignment horizontal="center" vertical="center"/>
      <protection locked="0" hidden="1"/>
    </xf>
    <xf numFmtId="0" fontId="20" fillId="24" borderId="74" xfId="0" applyFont="1" applyFill="1" applyBorder="1" applyAlignment="1" applyProtection="1">
      <alignment horizontal="center" vertical="center"/>
      <protection locked="0" hidden="1"/>
    </xf>
    <xf numFmtId="0" fontId="20" fillId="24" borderId="81" xfId="0" applyFont="1" applyFill="1" applyBorder="1" applyAlignment="1" applyProtection="1">
      <alignment horizontal="center" vertical="center"/>
      <protection locked="0" hidden="1"/>
    </xf>
    <xf numFmtId="0" fontId="20" fillId="24" borderId="73" xfId="0" applyFont="1" applyFill="1" applyBorder="1" applyAlignment="1" applyProtection="1">
      <alignment horizontal="center" vertical="center"/>
      <protection locked="0" hidden="1"/>
    </xf>
    <xf numFmtId="0" fontId="20" fillId="24" borderId="75" xfId="0" applyFont="1" applyFill="1" applyBorder="1" applyAlignment="1" applyProtection="1">
      <alignment horizontal="center" vertical="center"/>
      <protection locked="0" hidden="1"/>
    </xf>
    <xf numFmtId="0" fontId="20" fillId="0" borderId="69" xfId="0" applyFont="1" applyBorder="1" applyAlignment="1" applyProtection="1">
      <alignment horizontal="center" vertical="center"/>
      <protection hidden="1"/>
    </xf>
    <xf numFmtId="0" fontId="26" fillId="0" borderId="0" xfId="0" applyFont="1" applyProtection="1">
      <alignment vertical="center"/>
      <protection hidden="1"/>
    </xf>
    <xf numFmtId="0" fontId="27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0" fillId="0" borderId="83" xfId="0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84" xfId="0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20" fillId="0" borderId="34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0" fillId="24" borderId="31" xfId="0" applyFont="1" applyFill="1" applyBorder="1" applyAlignment="1" applyProtection="1">
      <alignment vertical="center"/>
      <protection locked="0" hidden="1"/>
    </xf>
    <xf numFmtId="0" fontId="20" fillId="0" borderId="68" xfId="0" applyFont="1" applyBorder="1" applyAlignment="1" applyProtection="1">
      <alignment horizontal="center" vertical="center" shrinkToFit="1"/>
      <protection hidden="1"/>
    </xf>
    <xf numFmtId="0" fontId="20" fillId="0" borderId="69" xfId="0" applyFont="1" applyBorder="1" applyAlignment="1" applyProtection="1">
      <alignment horizontal="center" vertical="center" shrinkToFit="1"/>
      <protection hidden="1"/>
    </xf>
    <xf numFmtId="0" fontId="20" fillId="0" borderId="41" xfId="0" applyFont="1" applyBorder="1" applyAlignment="1" applyProtection="1">
      <alignment horizontal="center" vertical="center" shrinkToFit="1"/>
      <protection hidden="1"/>
    </xf>
    <xf numFmtId="0" fontId="0" fillId="24" borderId="42" xfId="0" applyFont="1" applyFill="1" applyBorder="1" applyAlignment="1" applyProtection="1">
      <alignment vertical="center"/>
      <protection hidden="1"/>
    </xf>
    <xf numFmtId="0" fontId="0" fillId="0" borderId="85" xfId="0" applyFont="1" applyFill="1" applyBorder="1" applyAlignment="1" applyProtection="1">
      <alignment vertical="center"/>
      <protection hidden="1"/>
    </xf>
    <xf numFmtId="0" fontId="0" fillId="0" borderId="79" xfId="0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right" vertical="center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20" fillId="0" borderId="87" xfId="0" applyFont="1" applyFill="1" applyBorder="1" applyAlignment="1" applyProtection="1">
      <alignment horizontal="center" vertical="center"/>
      <protection hidden="1"/>
    </xf>
    <xf numFmtId="0" fontId="20" fillId="0" borderId="88" xfId="0" applyFont="1" applyFill="1" applyBorder="1" applyAlignment="1" applyProtection="1">
      <alignment horizontal="center" vertical="center"/>
      <protection hidden="1"/>
    </xf>
    <xf numFmtId="0" fontId="20" fillId="24" borderId="74" xfId="0" applyFont="1" applyFill="1" applyBorder="1" applyAlignment="1" applyProtection="1">
      <alignment horizontal="center" vertical="center" shrinkToFit="1"/>
      <protection locked="0" hidden="1"/>
    </xf>
    <xf numFmtId="0" fontId="29" fillId="0" borderId="23" xfId="0" applyFont="1" applyFill="1" applyBorder="1" applyProtection="1">
      <alignment vertical="center"/>
      <protection hidden="1"/>
    </xf>
    <xf numFmtId="0" fontId="29" fillId="0" borderId="71" xfId="0" applyFont="1" applyFill="1" applyBorder="1" applyAlignment="1" applyProtection="1">
      <alignment horizontal="right" vertical="center"/>
      <protection hidden="1"/>
    </xf>
    <xf numFmtId="0" fontId="29" fillId="0" borderId="19" xfId="0" applyFont="1" applyFill="1" applyBorder="1" applyAlignment="1" applyProtection="1">
      <alignment vertical="center"/>
      <protection hidden="1"/>
    </xf>
    <xf numFmtId="0" fontId="29" fillId="0" borderId="24" xfId="0" applyFont="1" applyFill="1" applyBorder="1" applyAlignment="1" applyProtection="1">
      <alignment vertical="center"/>
      <protection hidden="1"/>
    </xf>
    <xf numFmtId="0" fontId="29" fillId="0" borderId="22" xfId="0" applyFont="1" applyFill="1" applyBorder="1" applyAlignment="1" applyProtection="1">
      <alignment horizontal="center" vertical="center"/>
      <protection hidden="1"/>
    </xf>
    <xf numFmtId="0" fontId="29" fillId="0" borderId="14" xfId="0" applyFont="1" applyFill="1" applyBorder="1" applyProtection="1">
      <alignment vertical="center"/>
      <protection hidden="1"/>
    </xf>
    <xf numFmtId="0" fontId="29" fillId="0" borderId="49" xfId="0" applyFont="1" applyFill="1" applyBorder="1" applyProtection="1">
      <alignment vertical="center"/>
      <protection hidden="1"/>
    </xf>
    <xf numFmtId="0" fontId="29" fillId="0" borderId="13" xfId="0" applyFont="1" applyFill="1" applyBorder="1" applyProtection="1">
      <alignment vertical="center"/>
      <protection hidden="1"/>
    </xf>
    <xf numFmtId="0" fontId="29" fillId="0" borderId="35" xfId="0" applyFont="1" applyFill="1" applyBorder="1" applyProtection="1">
      <alignment vertical="center"/>
      <protection hidden="1"/>
    </xf>
    <xf numFmtId="0" fontId="29" fillId="0" borderId="92" xfId="0" applyFont="1" applyFill="1" applyBorder="1" applyProtection="1">
      <alignment vertical="center"/>
      <protection hidden="1"/>
    </xf>
    <xf numFmtId="0" fontId="29" fillId="0" borderId="93" xfId="0" applyFont="1" applyFill="1" applyBorder="1" applyProtection="1">
      <alignment vertical="center"/>
      <protection hidden="1"/>
    </xf>
    <xf numFmtId="0" fontId="29" fillId="0" borderId="31" xfId="0" applyFont="1" applyFill="1" applyBorder="1" applyAlignment="1" applyProtection="1">
      <alignment vertical="center"/>
      <protection hidden="1"/>
    </xf>
    <xf numFmtId="0" fontId="29" fillId="0" borderId="94" xfId="0" applyFont="1" applyFill="1" applyBorder="1" applyProtection="1">
      <alignment vertical="center"/>
      <protection hidden="1"/>
    </xf>
    <xf numFmtId="0" fontId="29" fillId="0" borderId="95" xfId="0" applyFont="1" applyFill="1" applyBorder="1" applyProtection="1">
      <alignment vertical="center"/>
      <protection hidden="1"/>
    </xf>
    <xf numFmtId="0" fontId="29" fillId="0" borderId="96" xfId="0" applyFont="1" applyFill="1" applyBorder="1" applyProtection="1">
      <alignment vertical="center"/>
      <protection hidden="1"/>
    </xf>
    <xf numFmtId="0" fontId="29" fillId="0" borderId="97" xfId="0" applyFont="1" applyFill="1" applyBorder="1" applyProtection="1">
      <alignment vertical="center"/>
      <protection hidden="1"/>
    </xf>
    <xf numFmtId="0" fontId="29" fillId="0" borderId="98" xfId="0" applyFont="1" applyFill="1" applyBorder="1" applyProtection="1">
      <alignment vertical="center"/>
      <protection hidden="1"/>
    </xf>
    <xf numFmtId="0" fontId="29" fillId="0" borderId="43" xfId="0" applyFont="1" applyFill="1" applyBorder="1" applyProtection="1">
      <alignment vertical="center"/>
      <protection hidden="1"/>
    </xf>
    <xf numFmtId="0" fontId="29" fillId="0" borderId="50" xfId="0" applyFont="1" applyFill="1" applyBorder="1" applyProtection="1">
      <alignment vertical="center"/>
      <protection hidden="1"/>
    </xf>
    <xf numFmtId="0" fontId="29" fillId="0" borderId="22" xfId="0" applyFont="1" applyFill="1" applyBorder="1" applyAlignment="1" applyProtection="1">
      <alignment vertical="center"/>
      <protection hidden="1"/>
    </xf>
    <xf numFmtId="0" fontId="29" fillId="0" borderId="71" xfId="0" applyFont="1" applyFill="1" applyBorder="1" applyProtection="1">
      <alignment vertical="center"/>
      <protection hidden="1"/>
    </xf>
    <xf numFmtId="0" fontId="29" fillId="0" borderId="0" xfId="0" applyFont="1" applyFill="1" applyBorder="1" applyProtection="1">
      <alignment vertical="center"/>
      <protection hidden="1"/>
    </xf>
    <xf numFmtId="0" fontId="29" fillId="0" borderId="86" xfId="0" applyFont="1" applyFill="1" applyBorder="1" applyProtection="1">
      <alignment vertical="center"/>
      <protection hidden="1"/>
    </xf>
    <xf numFmtId="0" fontId="0" fillId="0" borderId="73" xfId="0" applyFont="1" applyFill="1" applyBorder="1" applyAlignment="1" applyProtection="1">
      <alignment horizontal="center" vertical="center"/>
      <protection hidden="1"/>
    </xf>
    <xf numFmtId="0" fontId="0" fillId="0" borderId="74" xfId="0" applyFont="1" applyFill="1" applyBorder="1" applyAlignment="1" applyProtection="1">
      <alignment horizontal="center" vertical="center"/>
      <protection hidden="1"/>
    </xf>
    <xf numFmtId="0" fontId="0" fillId="0" borderId="75" xfId="0" applyFont="1" applyFill="1" applyBorder="1" applyAlignment="1" applyProtection="1">
      <alignment horizontal="center" vertical="center"/>
      <protection hidden="1"/>
    </xf>
    <xf numFmtId="0" fontId="29" fillId="0" borderId="42" xfId="0" applyFont="1" applyFill="1" applyBorder="1" applyProtection="1">
      <alignment vertical="center"/>
      <protection hidden="1"/>
    </xf>
    <xf numFmtId="0" fontId="0" fillId="0" borderId="82" xfId="0" applyFont="1" applyFill="1" applyBorder="1" applyAlignment="1" applyProtection="1">
      <alignment horizontal="center" vertical="center"/>
      <protection hidden="1"/>
    </xf>
    <xf numFmtId="0" fontId="0" fillId="0" borderId="99" xfId="0" applyFont="1" applyFill="1" applyBorder="1" applyAlignment="1" applyProtection="1">
      <alignment horizontal="center" vertical="center"/>
      <protection hidden="1"/>
    </xf>
    <xf numFmtId="0" fontId="0" fillId="0" borderId="100" xfId="0" applyFont="1" applyFill="1" applyBorder="1" applyAlignment="1" applyProtection="1">
      <alignment horizontal="center" vertical="center"/>
      <protection hidden="1"/>
    </xf>
    <xf numFmtId="0" fontId="30" fillId="0" borderId="0" xfId="0" applyFont="1" applyFill="1" applyProtection="1">
      <alignment vertical="center"/>
      <protection hidden="1"/>
    </xf>
    <xf numFmtId="0" fontId="0" fillId="0" borderId="84" xfId="0" applyFill="1" applyBorder="1" applyAlignment="1" applyProtection="1">
      <alignment horizontal="center" vertical="center"/>
      <protection hidden="1"/>
    </xf>
    <xf numFmtId="0" fontId="30" fillId="25" borderId="0" xfId="0" applyFont="1" applyFill="1" applyProtection="1">
      <alignment vertical="center"/>
      <protection hidden="1"/>
    </xf>
    <xf numFmtId="0" fontId="31" fillId="26" borderId="69" xfId="0" applyFont="1" applyFill="1" applyBorder="1" applyAlignment="1" applyProtection="1">
      <alignment horizontal="center" vertical="center"/>
      <protection locked="0" hidden="1"/>
    </xf>
    <xf numFmtId="0" fontId="0" fillId="0" borderId="69" xfId="0" applyFill="1" applyBorder="1" applyAlignment="1" applyProtection="1">
      <alignment vertical="center" shrinkToFit="1"/>
      <protection hidden="1"/>
    </xf>
    <xf numFmtId="0" fontId="0" fillId="0" borderId="89" xfId="0" applyFill="1" applyBorder="1" applyProtection="1">
      <alignment vertical="center"/>
      <protection hidden="1"/>
    </xf>
    <xf numFmtId="0" fontId="0" fillId="25" borderId="0" xfId="0" applyFill="1" applyProtection="1">
      <alignment vertical="center"/>
      <protection hidden="1"/>
    </xf>
    <xf numFmtId="0" fontId="30" fillId="0" borderId="0" xfId="0" applyFont="1" applyFill="1" applyAlignment="1" applyProtection="1">
      <alignment horizontal="center" vertical="center"/>
      <protection hidden="1"/>
    </xf>
    <xf numFmtId="0" fontId="30" fillId="26" borderId="0" xfId="0" applyFont="1" applyFill="1" applyProtection="1">
      <alignment vertical="center"/>
      <protection hidden="1"/>
    </xf>
    <xf numFmtId="0" fontId="0" fillId="26" borderId="0" xfId="0" applyFill="1" applyProtection="1">
      <alignment vertical="center"/>
      <protection hidden="1"/>
    </xf>
    <xf numFmtId="0" fontId="0" fillId="0" borderId="71" xfId="0" applyFill="1" applyBorder="1" applyAlignment="1" applyProtection="1">
      <alignment horizontal="center" vertical="center"/>
      <protection hidden="1"/>
    </xf>
    <xf numFmtId="0" fontId="0" fillId="0" borderId="7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29" fillId="0" borderId="0" xfId="0" applyFont="1" applyFill="1" applyBorder="1" applyAlignment="1" applyProtection="1">
      <alignment horizontal="center" vertical="center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35" fillId="0" borderId="0" xfId="0" applyFont="1">
      <alignment vertical="center"/>
    </xf>
    <xf numFmtId="0" fontId="35" fillId="0" borderId="0" xfId="0" applyFont="1" applyAlignment="1" applyProtection="1">
      <alignment horizontal="center" vertical="center"/>
      <protection hidden="1"/>
    </xf>
    <xf numFmtId="0" fontId="35" fillId="28" borderId="0" xfId="0" applyFont="1" applyFill="1" applyAlignment="1" applyProtection="1">
      <alignment horizontal="center" vertical="center" shrinkToFit="1"/>
      <protection hidden="1"/>
    </xf>
    <xf numFmtId="0" fontId="35" fillId="28" borderId="0" xfId="0" applyFont="1" applyFill="1" applyBorder="1" applyAlignment="1">
      <alignment horizontal="center" vertical="center" shrinkToFit="1"/>
    </xf>
    <xf numFmtId="0" fontId="35" fillId="28" borderId="0" xfId="33" applyNumberFormat="1" applyFont="1" applyFill="1" applyBorder="1" applyAlignment="1" applyProtection="1">
      <alignment horizontal="center" vertical="center" shrinkToFit="1"/>
      <protection locked="0"/>
    </xf>
    <xf numFmtId="0" fontId="35" fillId="0" borderId="0" xfId="0" applyFont="1" applyAlignment="1">
      <alignment vertical="center" shrinkToFit="1"/>
    </xf>
    <xf numFmtId="0" fontId="35" fillId="28" borderId="0" xfId="0" applyFont="1" applyFill="1">
      <alignment vertical="center"/>
    </xf>
    <xf numFmtId="0" fontId="35" fillId="28" borderId="0" xfId="0" applyFont="1" applyFill="1" applyAlignment="1">
      <alignment vertical="center" shrinkToFit="1"/>
    </xf>
    <xf numFmtId="0" fontId="35" fillId="0" borderId="0" xfId="0" applyFont="1" applyFill="1">
      <alignment vertical="center"/>
    </xf>
    <xf numFmtId="0" fontId="35" fillId="0" borderId="0" xfId="0" applyFont="1" applyAlignment="1">
      <alignment vertical="center"/>
    </xf>
    <xf numFmtId="0" fontId="35" fillId="28" borderId="0" xfId="0" applyFont="1" applyFill="1" applyAlignment="1">
      <alignment horizontal="center" vertical="center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 applyProtection="1">
      <alignment horizontal="center" vertical="center"/>
      <protection hidden="1"/>
    </xf>
    <xf numFmtId="0" fontId="35" fillId="0" borderId="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0" fillId="0" borderId="32" xfId="0" applyFill="1" applyBorder="1" applyAlignment="1" applyProtection="1">
      <alignment horizontal="center" vertical="center"/>
      <protection hidden="1"/>
    </xf>
    <xf numFmtId="0" fontId="0" fillId="0" borderId="33" xfId="0" applyFill="1" applyBorder="1" applyAlignment="1" applyProtection="1">
      <alignment horizontal="center" vertical="center"/>
      <protection hidden="1"/>
    </xf>
    <xf numFmtId="0" fontId="0" fillId="0" borderId="34" xfId="0" applyFill="1" applyBorder="1" applyAlignment="1" applyProtection="1">
      <alignment horizontal="center" vertical="center"/>
      <protection hidden="1"/>
    </xf>
    <xf numFmtId="0" fontId="0" fillId="0" borderId="68" xfId="0" applyFill="1" applyBorder="1" applyAlignment="1" applyProtection="1">
      <alignment horizontal="center" vertical="center"/>
      <protection hidden="1"/>
    </xf>
    <xf numFmtId="0" fontId="0" fillId="0" borderId="69" xfId="0" applyFill="1" applyBorder="1" applyAlignment="1" applyProtection="1">
      <alignment horizontal="center" vertical="center"/>
      <protection hidden="1"/>
    </xf>
    <xf numFmtId="0" fontId="0" fillId="0" borderId="41" xfId="0" applyFill="1" applyBorder="1" applyAlignment="1" applyProtection="1">
      <alignment horizontal="center" vertical="center"/>
      <protection hidden="1"/>
    </xf>
    <xf numFmtId="49" fontId="33" fillId="0" borderId="0" xfId="44" applyNumberFormat="1" applyAlignment="1" applyProtection="1">
      <alignment vertical="center"/>
    </xf>
    <xf numFmtId="0" fontId="0" fillId="0" borderId="0" xfId="0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6" fillId="0" borderId="0" xfId="46" applyAlignment="1">
      <alignment vertical="center" wrapText="1"/>
    </xf>
    <xf numFmtId="0" fontId="17" fillId="0" borderId="0" xfId="46" applyFont="1" applyBorder="1" applyAlignment="1">
      <alignment vertical="center" wrapText="1"/>
    </xf>
    <xf numFmtId="0" fontId="6" fillId="0" borderId="0" xfId="46" applyBorder="1" applyAlignment="1">
      <alignment vertical="center" wrapText="1"/>
    </xf>
    <xf numFmtId="0" fontId="23" fillId="0" borderId="0" xfId="0" applyFont="1" applyAlignment="1" applyProtection="1">
      <alignment horizontal="center" vertical="center"/>
      <protection hidden="1"/>
    </xf>
    <xf numFmtId="0" fontId="20" fillId="24" borderId="31" xfId="0" applyFont="1" applyFill="1" applyBorder="1" applyAlignment="1" applyProtection="1">
      <alignment horizontal="center" vertical="center"/>
      <protection locked="0" hidden="1"/>
    </xf>
    <xf numFmtId="0" fontId="20" fillId="24" borderId="42" xfId="0" applyFont="1" applyFill="1" applyBorder="1" applyAlignment="1" applyProtection="1">
      <alignment horizontal="center" vertical="center"/>
      <protection locked="0" hidden="1"/>
    </xf>
    <xf numFmtId="0" fontId="20" fillId="24" borderId="32" xfId="0" applyFont="1" applyFill="1" applyBorder="1" applyAlignment="1" applyProtection="1">
      <alignment horizontal="right" vertical="center"/>
      <protection locked="0" hidden="1"/>
    </xf>
    <xf numFmtId="0" fontId="20" fillId="24" borderId="43" xfId="0" applyFont="1" applyFill="1" applyBorder="1" applyAlignment="1" applyProtection="1">
      <alignment horizontal="right" vertical="center"/>
      <protection locked="0" hidden="1"/>
    </xf>
    <xf numFmtId="0" fontId="20" fillId="0" borderId="33" xfId="0" applyFont="1" applyBorder="1" applyAlignment="1" applyProtection="1">
      <alignment vertical="center"/>
      <protection hidden="1"/>
    </xf>
    <xf numFmtId="0" fontId="20" fillId="0" borderId="49" xfId="0" applyFont="1" applyBorder="1" applyAlignment="1" applyProtection="1">
      <alignment vertical="center"/>
      <protection hidden="1"/>
    </xf>
    <xf numFmtId="0" fontId="0" fillId="0" borderId="49" xfId="0" applyBorder="1" applyAlignment="1" applyProtection="1">
      <alignment vertical="center"/>
      <protection hidden="1"/>
    </xf>
    <xf numFmtId="0" fontId="0" fillId="0" borderId="78" xfId="0" applyBorder="1" applyAlignment="1" applyProtection="1">
      <alignment vertical="center"/>
      <protection hidden="1"/>
    </xf>
    <xf numFmtId="0" fontId="20" fillId="0" borderId="78" xfId="0" applyFont="1" applyBorder="1" applyAlignment="1" applyProtection="1">
      <alignment vertical="center"/>
      <protection hidden="1"/>
    </xf>
    <xf numFmtId="0" fontId="20" fillId="0" borderId="34" xfId="0" applyFont="1" applyBorder="1" applyAlignment="1" applyProtection="1">
      <alignment vertical="center"/>
      <protection hidden="1"/>
    </xf>
    <xf numFmtId="0" fontId="20" fillId="0" borderId="50" xfId="0" applyFont="1" applyBorder="1" applyAlignment="1" applyProtection="1">
      <alignment vertical="center"/>
      <protection hidden="1"/>
    </xf>
    <xf numFmtId="0" fontId="0" fillId="0" borderId="50" xfId="0" applyBorder="1" applyAlignment="1" applyProtection="1">
      <alignment vertical="center"/>
      <protection hidden="1"/>
    </xf>
    <xf numFmtId="0" fontId="0" fillId="0" borderId="79" xfId="0" applyBorder="1" applyAlignment="1" applyProtection="1">
      <alignment vertical="center"/>
      <protection hidden="1"/>
    </xf>
    <xf numFmtId="0" fontId="0" fillId="0" borderId="44" xfId="0" applyFont="1" applyBorder="1" applyAlignment="1" applyProtection="1">
      <alignment horizontal="center" vertical="center"/>
      <protection hidden="1"/>
    </xf>
    <xf numFmtId="0" fontId="0" fillId="0" borderId="51" xfId="0" applyFont="1" applyBorder="1" applyAlignment="1" applyProtection="1">
      <alignment horizontal="center" vertical="center"/>
      <protection hidden="1"/>
    </xf>
    <xf numFmtId="0" fontId="20" fillId="24" borderId="45" xfId="0" applyFont="1" applyFill="1" applyBorder="1" applyAlignment="1" applyProtection="1">
      <alignment horizontal="center" vertical="center"/>
      <protection locked="0" hidden="1"/>
    </xf>
    <xf numFmtId="0" fontId="20" fillId="24" borderId="49" xfId="0" applyFont="1" applyFill="1" applyBorder="1" applyAlignment="1" applyProtection="1">
      <alignment horizontal="center" vertical="center"/>
      <protection locked="0" hidden="1"/>
    </xf>
    <xf numFmtId="0" fontId="0" fillId="0" borderId="32" xfId="0" applyFill="1" applyBorder="1" applyAlignment="1" applyProtection="1">
      <alignment horizontal="center" vertical="center"/>
      <protection hidden="1"/>
    </xf>
    <xf numFmtId="0" fontId="0" fillId="0" borderId="65" xfId="0" applyFill="1" applyBorder="1" applyAlignment="1" applyProtection="1">
      <alignment horizontal="center" vertical="center"/>
      <protection hidden="1"/>
    </xf>
    <xf numFmtId="0" fontId="0" fillId="0" borderId="33" xfId="0" applyFill="1" applyBorder="1" applyAlignment="1" applyProtection="1">
      <alignment horizontal="center" vertical="center"/>
      <protection hidden="1"/>
    </xf>
    <xf numFmtId="0" fontId="0" fillId="0" borderId="66" xfId="0" applyFill="1" applyBorder="1" applyAlignment="1" applyProtection="1">
      <alignment horizontal="center" vertical="center"/>
      <protection hidden="1"/>
    </xf>
    <xf numFmtId="0" fontId="20" fillId="24" borderId="46" xfId="0" applyFont="1" applyFill="1" applyBorder="1" applyAlignment="1" applyProtection="1">
      <alignment horizontal="center" vertical="center"/>
      <protection locked="0" hidden="1"/>
    </xf>
    <xf numFmtId="0" fontId="20" fillId="24" borderId="50" xfId="0" applyFont="1" applyFill="1" applyBorder="1" applyAlignment="1" applyProtection="1">
      <alignment horizontal="center" vertical="center"/>
      <protection locked="0" hidden="1"/>
    </xf>
    <xf numFmtId="0" fontId="0" fillId="0" borderId="34" xfId="0" applyFill="1" applyBorder="1" applyAlignment="1" applyProtection="1">
      <alignment horizontal="center" vertical="center"/>
      <protection hidden="1"/>
    </xf>
    <xf numFmtId="0" fontId="0" fillId="0" borderId="67" xfId="0" applyFill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52" xfId="0" applyBorder="1" applyAlignment="1" applyProtection="1">
      <alignment horizontal="center" vertical="center"/>
      <protection hidden="1"/>
    </xf>
    <xf numFmtId="0" fontId="0" fillId="0" borderId="47" xfId="0" applyFont="1" applyBorder="1" applyAlignment="1" applyProtection="1">
      <alignment horizontal="center" vertical="center"/>
      <protection hidden="1"/>
    </xf>
    <xf numFmtId="0" fontId="0" fillId="0" borderId="53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 vertical="center"/>
      <protection hidden="1"/>
    </xf>
    <xf numFmtId="0" fontId="6" fillId="0" borderId="70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center" vertical="center"/>
      <protection hidden="1"/>
    </xf>
    <xf numFmtId="0" fontId="0" fillId="0" borderId="76" xfId="0" applyBorder="1" applyAlignment="1" applyProtection="1">
      <alignment horizontal="center" vertical="center"/>
      <protection hidden="1"/>
    </xf>
    <xf numFmtId="0" fontId="0" fillId="0" borderId="48" xfId="0" applyFont="1" applyBorder="1" applyAlignment="1" applyProtection="1">
      <alignment horizontal="center" vertical="center"/>
      <protection hidden="1"/>
    </xf>
    <xf numFmtId="0" fontId="0" fillId="0" borderId="54" xfId="0" applyFont="1" applyBorder="1" applyAlignment="1" applyProtection="1">
      <alignment horizontal="center" vertical="center"/>
      <protection hidden="1"/>
    </xf>
    <xf numFmtId="0" fontId="0" fillId="0" borderId="62" xfId="0" applyFont="1" applyBorder="1" applyAlignment="1" applyProtection="1">
      <alignment horizontal="center" vertical="center"/>
      <protection hidden="1"/>
    </xf>
    <xf numFmtId="0" fontId="0" fillId="0" borderId="64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0" fillId="0" borderId="72" xfId="0" applyBorder="1" applyAlignment="1" applyProtection="1">
      <alignment horizontal="center" vertical="center"/>
      <protection hidden="1"/>
    </xf>
    <xf numFmtId="0" fontId="6" fillId="0" borderId="62" xfId="0" applyFont="1" applyBorder="1" applyAlignment="1" applyProtection="1">
      <alignment horizontal="center" vertical="center"/>
      <protection hidden="1"/>
    </xf>
    <xf numFmtId="0" fontId="20" fillId="24" borderId="32" xfId="0" applyFont="1" applyFill="1" applyBorder="1" applyAlignment="1" applyProtection="1">
      <alignment horizontal="center" vertical="center"/>
      <protection locked="0" hidden="1"/>
    </xf>
    <xf numFmtId="0" fontId="20" fillId="24" borderId="55" xfId="0" applyFont="1" applyFill="1" applyBorder="1" applyAlignment="1" applyProtection="1">
      <alignment horizontal="center" vertical="center"/>
      <protection locked="0" hidden="1"/>
    </xf>
    <xf numFmtId="0" fontId="20" fillId="24" borderId="51" xfId="0" applyFont="1" applyFill="1" applyBorder="1" applyAlignment="1" applyProtection="1">
      <alignment horizontal="center" vertical="center"/>
      <protection locked="0" hidden="1"/>
    </xf>
    <xf numFmtId="0" fontId="20" fillId="24" borderId="65" xfId="0" applyFont="1" applyFill="1" applyBorder="1" applyAlignment="1" applyProtection="1">
      <alignment horizontal="center" vertical="center"/>
      <protection locked="0" hidden="1"/>
    </xf>
    <xf numFmtId="0" fontId="20" fillId="24" borderId="43" xfId="0" applyFont="1" applyFill="1" applyBorder="1" applyAlignment="1" applyProtection="1">
      <alignment horizontal="center" vertical="center"/>
      <protection locked="0" hidden="1"/>
    </xf>
    <xf numFmtId="0" fontId="20" fillId="24" borderId="33" xfId="0" applyFont="1" applyFill="1" applyBorder="1" applyAlignment="1" applyProtection="1">
      <alignment horizontal="center" vertical="center"/>
      <protection locked="0" hidden="1"/>
    </xf>
    <xf numFmtId="0" fontId="20" fillId="24" borderId="56" xfId="0" applyFont="1" applyFill="1" applyBorder="1" applyAlignment="1" applyProtection="1">
      <alignment horizontal="center" vertical="center"/>
      <protection locked="0" hidden="1"/>
    </xf>
    <xf numFmtId="0" fontId="20" fillId="24" borderId="66" xfId="0" applyFont="1" applyFill="1" applyBorder="1" applyAlignment="1" applyProtection="1">
      <alignment horizontal="center" vertical="center"/>
      <protection locked="0" hidden="1"/>
    </xf>
    <xf numFmtId="0" fontId="20" fillId="24" borderId="34" xfId="0" applyFont="1" applyFill="1" applyBorder="1" applyAlignment="1" applyProtection="1">
      <alignment horizontal="center" vertical="center"/>
      <protection locked="0" hidden="1"/>
    </xf>
    <xf numFmtId="0" fontId="20" fillId="24" borderId="57" xfId="0" applyFont="1" applyFill="1" applyBorder="1" applyAlignment="1" applyProtection="1">
      <alignment horizontal="center" vertical="center"/>
      <protection locked="0" hidden="1"/>
    </xf>
    <xf numFmtId="0" fontId="20" fillId="24" borderId="67" xfId="0" applyFont="1" applyFill="1" applyBorder="1" applyAlignment="1" applyProtection="1">
      <alignment horizontal="center" vertical="center"/>
      <protection locked="0" hidden="1"/>
    </xf>
    <xf numFmtId="0" fontId="20" fillId="0" borderId="14" xfId="0" applyFont="1" applyBorder="1" applyAlignment="1" applyProtection="1">
      <alignment horizontal="right" vertical="center"/>
      <protection hidden="1"/>
    </xf>
    <xf numFmtId="0" fontId="20" fillId="24" borderId="14" xfId="0" applyFont="1" applyFill="1" applyBorder="1" applyAlignment="1" applyProtection="1">
      <alignment horizontal="center" vertical="center"/>
      <protection locked="0" hidden="1"/>
    </xf>
    <xf numFmtId="0" fontId="20" fillId="24" borderId="17" xfId="0" applyFont="1" applyFill="1" applyBorder="1" applyAlignment="1" applyProtection="1">
      <alignment horizontal="center" vertical="center"/>
      <protection locked="0"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0" fillId="0" borderId="21" xfId="0" applyBorder="1" applyAlignment="1" applyProtection="1">
      <alignment vertical="center"/>
      <protection hidden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6" xfId="0" applyBorder="1" applyAlignment="1" applyProtection="1">
      <alignment horizontal="center" vertical="center" shrinkToFit="1"/>
      <protection hidden="1"/>
    </xf>
    <xf numFmtId="0" fontId="0" fillId="0" borderId="21" xfId="0" applyFont="1" applyBorder="1" applyAlignment="1" applyProtection="1">
      <alignment horizontal="center" vertical="center" shrinkToFit="1"/>
      <protection hidden="1"/>
    </xf>
    <xf numFmtId="0" fontId="0" fillId="0" borderId="36" xfId="0" applyFont="1" applyBorder="1" applyAlignment="1" applyProtection="1">
      <alignment horizontal="center" vertical="center"/>
      <protection hidden="1"/>
    </xf>
    <xf numFmtId="0" fontId="0" fillId="0" borderId="37" xfId="0" applyFont="1" applyBorder="1" applyAlignment="1" applyProtection="1">
      <alignment horizontal="center" vertical="center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0" fillId="0" borderId="21" xfId="0" applyFont="1" applyBorder="1" applyAlignment="1" applyProtection="1">
      <alignment horizontal="center" vertical="center" wrapText="1"/>
      <protection hidden="1"/>
    </xf>
    <xf numFmtId="0" fontId="20" fillId="0" borderId="40" xfId="0" applyFont="1" applyBorder="1" applyAlignment="1" applyProtection="1">
      <alignment horizontal="center" vertical="center"/>
      <protection hidden="1"/>
    </xf>
    <xf numFmtId="0" fontId="20" fillId="0" borderId="37" xfId="0" applyFont="1" applyBorder="1" applyAlignment="1" applyProtection="1">
      <alignment horizontal="center" vertical="center"/>
      <protection hidden="1"/>
    </xf>
    <xf numFmtId="0" fontId="0" fillId="0" borderId="80" xfId="0" applyFont="1" applyBorder="1" applyAlignment="1" applyProtection="1">
      <alignment horizontal="center" vertical="center"/>
      <protection hidden="1"/>
    </xf>
    <xf numFmtId="0" fontId="0" fillId="0" borderId="81" xfId="0" applyFont="1" applyBorder="1" applyAlignment="1" applyProtection="1">
      <alignment horizontal="center" vertical="center"/>
      <protection hidden="1"/>
    </xf>
    <xf numFmtId="0" fontId="20" fillId="0" borderId="43" xfId="0" applyFont="1" applyBorder="1" applyAlignment="1" applyProtection="1">
      <alignment vertical="center"/>
      <protection hidden="1"/>
    </xf>
    <xf numFmtId="0" fontId="0" fillId="0" borderId="43" xfId="0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20" xfId="0" applyFont="1" applyBorder="1" applyAlignment="1" applyProtection="1">
      <alignment horizontal="center" vertical="center" wrapText="1"/>
      <protection hidden="1"/>
    </xf>
    <xf numFmtId="0" fontId="0" fillId="0" borderId="27" xfId="0" applyFont="1" applyBorder="1" applyAlignment="1" applyProtection="1">
      <alignment horizontal="center" vertical="center" wrapText="1"/>
      <protection hidden="1"/>
    </xf>
    <xf numFmtId="0" fontId="20" fillId="0" borderId="38" xfId="0" applyFont="1" applyBorder="1" applyAlignment="1" applyProtection="1">
      <alignment horizontal="center" vertical="center"/>
      <protection hidden="1"/>
    </xf>
    <xf numFmtId="0" fontId="20" fillId="0" borderId="39" xfId="0" applyFont="1" applyBorder="1" applyAlignment="1" applyProtection="1">
      <alignment horizontal="center" vertical="center"/>
      <protection hidden="1"/>
    </xf>
    <xf numFmtId="0" fontId="20" fillId="0" borderId="31" xfId="0" applyFont="1" applyFill="1" applyBorder="1" applyAlignment="1" applyProtection="1">
      <alignment horizontal="center" vertical="center"/>
      <protection hidden="1"/>
    </xf>
    <xf numFmtId="0" fontId="20" fillId="0" borderId="42" xfId="0" applyFont="1" applyFill="1" applyBorder="1" applyAlignment="1" applyProtection="1">
      <alignment horizontal="center" vertical="center"/>
      <protection hidden="1"/>
    </xf>
    <xf numFmtId="0" fontId="20" fillId="0" borderId="32" xfId="0" applyFont="1" applyFill="1" applyBorder="1" applyAlignment="1" applyProtection="1">
      <alignment horizontal="right" vertical="center"/>
      <protection hidden="1"/>
    </xf>
    <xf numFmtId="0" fontId="20" fillId="0" borderId="43" xfId="0" applyFont="1" applyFill="1" applyBorder="1" applyAlignment="1" applyProtection="1">
      <alignment horizontal="right" vertical="center"/>
      <protection hidden="1"/>
    </xf>
    <xf numFmtId="0" fontId="20" fillId="0" borderId="10" xfId="0" applyFont="1" applyBorder="1" applyAlignment="1" applyProtection="1">
      <alignment vertical="center"/>
      <protection hidden="1"/>
    </xf>
    <xf numFmtId="0" fontId="20" fillId="0" borderId="13" xfId="0" applyFont="1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20" fillId="0" borderId="50" xfId="0" applyFont="1" applyFill="1" applyBorder="1" applyAlignment="1" applyProtection="1">
      <alignment horizontal="center" vertical="center"/>
      <protection hidden="1"/>
    </xf>
    <xf numFmtId="0" fontId="0" fillId="0" borderId="36" xfId="0" applyFont="1" applyBorder="1" applyAlignment="1" applyProtection="1">
      <alignment horizontal="center" vertical="center" shrinkToFit="1"/>
      <protection hidden="1"/>
    </xf>
    <xf numFmtId="0" fontId="0" fillId="0" borderId="37" xfId="0" applyFont="1" applyBorder="1" applyAlignment="1" applyProtection="1">
      <alignment horizontal="center" vertical="center" shrinkToFit="1"/>
      <protection hidden="1"/>
    </xf>
    <xf numFmtId="0" fontId="0" fillId="0" borderId="80" xfId="0" applyFont="1" applyBorder="1" applyAlignment="1" applyProtection="1">
      <alignment horizontal="center" vertical="center" wrapText="1"/>
      <protection hidden="1"/>
    </xf>
    <xf numFmtId="0" fontId="0" fillId="0" borderId="26" xfId="0" applyFont="1" applyBorder="1" applyAlignment="1" applyProtection="1">
      <alignment horizontal="center" vertical="center" wrapText="1"/>
      <protection hidden="1"/>
    </xf>
    <xf numFmtId="0" fontId="20" fillId="0" borderId="14" xfId="0" applyFont="1" applyBorder="1" applyAlignment="1" applyProtection="1">
      <alignment horizontal="center" vertical="center"/>
      <protection hidden="1"/>
    </xf>
    <xf numFmtId="0" fontId="20" fillId="0" borderId="17" xfId="0" applyFont="1" applyFill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0" fontId="35" fillId="0" borderId="0" xfId="0" applyFont="1" applyAlignment="1">
      <alignment horizontal="center" vertical="center"/>
    </xf>
    <xf numFmtId="0" fontId="0" fillId="0" borderId="31" xfId="0" applyFill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42" xfId="0" applyFill="1" applyBorder="1" applyAlignment="1" applyProtection="1">
      <alignment horizontal="center" vertical="center"/>
      <protection hidden="1"/>
    </xf>
    <xf numFmtId="0" fontId="29" fillId="0" borderId="84" xfId="0" applyFont="1" applyFill="1" applyBorder="1" applyAlignment="1" applyProtection="1">
      <alignment horizontal="center" vertical="center"/>
      <protection hidden="1"/>
    </xf>
    <xf numFmtId="0" fontId="29" fillId="0" borderId="31" xfId="0" applyFont="1" applyFill="1" applyBorder="1" applyAlignment="1" applyProtection="1">
      <alignment horizontal="center" vertical="center"/>
      <protection hidden="1"/>
    </xf>
    <xf numFmtId="0" fontId="0" fillId="0" borderId="31" xfId="0" applyFill="1" applyBorder="1" applyAlignment="1" applyProtection="1">
      <alignment horizontal="distributed" vertical="center" justifyLastLine="1"/>
      <protection hidden="1"/>
    </xf>
    <xf numFmtId="0" fontId="0" fillId="0" borderId="22" xfId="0" applyFill="1" applyBorder="1" applyAlignment="1" applyProtection="1">
      <alignment horizontal="distributed" vertical="center" justifyLastLine="1"/>
      <protection hidden="1"/>
    </xf>
    <xf numFmtId="0" fontId="0" fillId="0" borderId="42" xfId="0" applyFill="1" applyBorder="1" applyAlignment="1" applyProtection="1">
      <alignment horizontal="distributed" vertical="center" justifyLastLine="1"/>
      <protection hidden="1"/>
    </xf>
    <xf numFmtId="0" fontId="32" fillId="26" borderId="33" xfId="0" applyFont="1" applyFill="1" applyBorder="1" applyAlignment="1" applyProtection="1">
      <alignment horizontal="center" vertical="center"/>
      <protection locked="0" hidden="1"/>
    </xf>
    <xf numFmtId="0" fontId="32" fillId="26" borderId="49" xfId="0" applyFont="1" applyFill="1" applyBorder="1" applyAlignment="1" applyProtection="1">
      <alignment horizontal="center" vertical="center"/>
      <protection locked="0" hidden="1"/>
    </xf>
    <xf numFmtId="0" fontId="32" fillId="26" borderId="66" xfId="0" applyFont="1" applyFill="1" applyBorder="1" applyAlignment="1" applyProtection="1">
      <alignment horizontal="center" vertical="center"/>
      <protection locked="0" hidden="1"/>
    </xf>
    <xf numFmtId="0" fontId="0" fillId="27" borderId="101" xfId="0" applyFill="1" applyBorder="1" applyAlignment="1" applyProtection="1">
      <alignment horizontal="center" vertical="center"/>
      <protection hidden="1"/>
    </xf>
    <xf numFmtId="0" fontId="0" fillId="27" borderId="103" xfId="0" applyFill="1" applyBorder="1" applyAlignment="1" applyProtection="1">
      <alignment horizontal="center" vertical="center"/>
      <protection hidden="1"/>
    </xf>
    <xf numFmtId="0" fontId="0" fillId="27" borderId="105" xfId="0" applyFill="1" applyBorder="1" applyAlignment="1" applyProtection="1">
      <alignment horizontal="center" vertical="center"/>
      <protection hidden="1"/>
    </xf>
    <xf numFmtId="0" fontId="0" fillId="27" borderId="107" xfId="0" applyFill="1" applyBorder="1" applyAlignment="1" applyProtection="1">
      <alignment horizontal="center" vertical="center"/>
      <protection hidden="1"/>
    </xf>
    <xf numFmtId="0" fontId="0" fillId="27" borderId="109" xfId="0" applyFill="1" applyBorder="1" applyAlignment="1" applyProtection="1">
      <alignment horizontal="center" vertical="center"/>
      <protection hidden="1"/>
    </xf>
    <xf numFmtId="0" fontId="32" fillId="26" borderId="102" xfId="0" applyFont="1" applyFill="1" applyBorder="1" applyAlignment="1" applyProtection="1">
      <alignment horizontal="center" vertical="center"/>
      <protection locked="0" hidden="1"/>
    </xf>
    <xf numFmtId="0" fontId="32" fillId="26" borderId="104" xfId="0" applyFont="1" applyFill="1" applyBorder="1" applyAlignment="1" applyProtection="1">
      <alignment horizontal="center" vertical="center"/>
      <protection locked="0" hidden="1"/>
    </xf>
    <xf numFmtId="0" fontId="32" fillId="26" borderId="106" xfId="0" applyFont="1" applyFill="1" applyBorder="1" applyAlignment="1" applyProtection="1">
      <alignment horizontal="center" vertical="center"/>
      <protection locked="0" hidden="1"/>
    </xf>
    <xf numFmtId="0" fontId="32" fillId="26" borderId="108" xfId="0" applyFont="1" applyFill="1" applyBorder="1" applyAlignment="1" applyProtection="1">
      <alignment horizontal="center" vertical="center"/>
      <protection locked="0" hidden="1"/>
    </xf>
    <xf numFmtId="0" fontId="32" fillId="26" borderId="110" xfId="0" applyFont="1" applyFill="1" applyBorder="1" applyAlignment="1" applyProtection="1">
      <alignment horizontal="center" vertical="center"/>
      <protection locked="0" hidden="1"/>
    </xf>
    <xf numFmtId="0" fontId="33" fillId="26" borderId="33" xfId="44" applyFill="1" applyBorder="1" applyAlignment="1" applyProtection="1">
      <alignment horizontal="center" vertical="center"/>
      <protection locked="0" hidden="1"/>
    </xf>
    <xf numFmtId="0" fontId="33" fillId="26" borderId="49" xfId="44" applyFill="1" applyBorder="1" applyAlignment="1" applyProtection="1">
      <alignment horizontal="center" vertical="center"/>
      <protection locked="0" hidden="1"/>
    </xf>
    <xf numFmtId="0" fontId="0" fillId="26" borderId="66" xfId="0" applyFill="1" applyBorder="1" applyAlignment="1" applyProtection="1">
      <alignment horizontal="center" vertical="center"/>
      <protection locked="0" hidden="1"/>
    </xf>
    <xf numFmtId="0" fontId="29" fillId="0" borderId="14" xfId="0" applyFont="1" applyFill="1" applyBorder="1" applyProtection="1">
      <alignment vertical="center"/>
      <protection hidden="1"/>
    </xf>
    <xf numFmtId="0" fontId="29" fillId="0" borderId="49" xfId="0" applyFont="1" applyFill="1" applyBorder="1" applyProtection="1">
      <alignment vertical="center"/>
      <protection hidden="1"/>
    </xf>
    <xf numFmtId="0" fontId="29" fillId="0" borderId="13" xfId="0" applyFont="1" applyFill="1" applyBorder="1" applyProtection="1">
      <alignment vertical="center"/>
      <protection hidden="1"/>
    </xf>
    <xf numFmtId="0" fontId="29" fillId="0" borderId="90" xfId="0" applyFont="1" applyFill="1" applyBorder="1" applyAlignment="1" applyProtection="1">
      <alignment vertical="center" textRotation="255"/>
      <protection hidden="1"/>
    </xf>
    <xf numFmtId="0" fontId="29" fillId="0" borderId="91" xfId="0" applyFont="1" applyFill="1" applyBorder="1" applyAlignment="1" applyProtection="1">
      <alignment vertical="center" textRotation="255"/>
      <protection hidden="1"/>
    </xf>
    <xf numFmtId="0" fontId="29" fillId="0" borderId="83" xfId="0" applyFont="1" applyFill="1" applyBorder="1" applyAlignment="1" applyProtection="1">
      <alignment vertical="center" textRotation="255"/>
      <protection hidden="1"/>
    </xf>
  </cellXfs>
  <cellStyles count="47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40" xr:uid="{00000000-0005-0000-0000-00001F000000}"/>
    <cellStyle name="警告文" xfId="42" xr:uid="{00000000-0005-0000-0000-000020000000}"/>
    <cellStyle name="見出し 1" xfId="36" xr:uid="{00000000-0005-0000-0000-000021000000}"/>
    <cellStyle name="見出し 2" xfId="37" xr:uid="{00000000-0005-0000-0000-000022000000}"/>
    <cellStyle name="見出し 3" xfId="38" xr:uid="{00000000-0005-0000-0000-000023000000}"/>
    <cellStyle name="見出し 4" xfId="39" xr:uid="{00000000-0005-0000-0000-000024000000}"/>
    <cellStyle name="集計" xfId="43" xr:uid="{00000000-0005-0000-0000-000025000000}"/>
    <cellStyle name="出力" xfId="31" xr:uid="{00000000-0005-0000-0000-000026000000}"/>
    <cellStyle name="説明文" xfId="41" xr:uid="{00000000-0005-0000-0000-000027000000}"/>
    <cellStyle name="入力" xfId="30" xr:uid="{00000000-0005-0000-0000-000028000000}"/>
    <cellStyle name="標準" xfId="0" builtinId="0"/>
    <cellStyle name="標準 2" xfId="33" xr:uid="{00000000-0005-0000-0000-00002A000000}"/>
    <cellStyle name="標準 3" xfId="34" xr:uid="{00000000-0005-0000-0000-00002B000000}"/>
    <cellStyle name="標準_はじめに" xfId="46" xr:uid="{00000000-0005-0000-0000-00002C000000}"/>
    <cellStyle name="標準_加盟校" xfId="45" xr:uid="{00000000-0005-0000-0000-00002D000000}"/>
    <cellStyle name="良い" xfId="35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theme" Target="theme/theme1.xml" />
  <Relationship Id="rId3" Type="http://schemas.openxmlformats.org/officeDocument/2006/relationships/worksheet" Target="worksheets/sheet3.xml" />
  <Relationship Id="rId7" Type="http://schemas.openxmlformats.org/officeDocument/2006/relationships/worksheet" Target="worksheets/sheet7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worksheet" Target="worksheets/sheet6.xml" />
  <Relationship Id="rId11" Type="http://schemas.openxmlformats.org/officeDocument/2006/relationships/calcChain" Target="calcChain.xml" />
  <Relationship Id="rId5" Type="http://schemas.openxmlformats.org/officeDocument/2006/relationships/worksheet" Target="worksheets/sheet5.xml" />
  <Relationship Id="rId10" Type="http://schemas.openxmlformats.org/officeDocument/2006/relationships/sharedStrings" Target="sharedStrings.xml" />
  <Relationship Id="rId4" Type="http://schemas.openxmlformats.org/officeDocument/2006/relationships/worksheet" Target="worksheets/sheet4.xml" />
  <Relationship Id="rId9" Type="http://schemas.openxmlformats.org/officeDocument/2006/relationships/styles" Target="styles.xml" />
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printerSettings" Target="../printerSettings/printerSettings2.bin" />
  <Relationship Id="rId2" Type="http://schemas.openxmlformats.org/officeDocument/2006/relationships/hyperlink" Target="mailto:hidenobu01-suzuki@city-niigata.ed.jp" TargetMode="External" />
  <Relationship Id="rId1" Type="http://schemas.openxmlformats.org/officeDocument/2006/relationships/printerSettings" Target="../printerSettings/printerSettings1.bin" />
</Relationships>
</file>

<file path=xl/worksheets/_rels/sheet2.xml.rels>&#65279;<?xml version="1.0" encoding="UTF-8" standalone="yes"?>
<Relationships xmlns="http://schemas.openxmlformats.org/package/2006/relationships">
  <Relationship Id="rId2" Type="http://schemas.openxmlformats.org/officeDocument/2006/relationships/printerSettings" Target="../printerSettings/printerSettings4.bin" />
  <Relationship Id="rId1" Type="http://schemas.openxmlformats.org/officeDocument/2006/relationships/printerSettings" Target="../printerSettings/printerSettings3.bin" />
</Relationships>
</file>

<file path=xl/worksheets/_rels/sheet3.xml.rels>&#65279;<?xml version="1.0" encoding="UTF-8" standalone="yes"?>
<Relationships xmlns="http://schemas.openxmlformats.org/package/2006/relationships">
  <Relationship Id="rId2" Type="http://schemas.openxmlformats.org/officeDocument/2006/relationships/printerSettings" Target="../printerSettings/printerSettings6.bin" />
  <Relationship Id="rId1" Type="http://schemas.openxmlformats.org/officeDocument/2006/relationships/printerSettings" Target="../printerSettings/printerSettings5.bin" />
</Relationships>
</file>

<file path=xl/worksheets/_rels/sheet4.xml.rels>&#65279;<?xml version="1.0" encoding="UTF-8" standalone="yes"?>
<Relationships xmlns="http://schemas.openxmlformats.org/package/2006/relationships">
  <Relationship Id="rId2" Type="http://schemas.openxmlformats.org/officeDocument/2006/relationships/printerSettings" Target="../printerSettings/printerSettings8.bin" />
  <Relationship Id="rId1" Type="http://schemas.openxmlformats.org/officeDocument/2006/relationships/printerSettings" Target="../printerSettings/printerSettings7.bin" />
</Relationships>
</file>

<file path=xl/worksheets/_rels/sheet5.xml.rels>&#65279;<?xml version="1.0" encoding="UTF-8" standalone="yes"?>
<Relationships xmlns="http://schemas.openxmlformats.org/package/2006/relationships">
  <Relationship Id="rId3" Type="http://schemas.openxmlformats.org/officeDocument/2006/relationships/printerSettings" Target="../printerSettings/printerSettings10.bin" />
  <Relationship Id="rId2" Type="http://schemas.openxmlformats.org/officeDocument/2006/relationships/hyperlink" Target="mailto:hidenobu01-suzuki@city-niigata.ed.jp" TargetMode="External" />
  <Relationship Id="rId1" Type="http://schemas.openxmlformats.org/officeDocument/2006/relationships/printerSettings" Target="../printerSettings/printerSettings9.bin" />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40"/>
  <sheetViews>
    <sheetView tabSelected="1" view="pageBreakPreview" zoomScaleNormal="100" zoomScaleSheetLayoutView="100" workbookViewId="0">
      <selection activeCell="L33" sqref="L33"/>
    </sheetView>
  </sheetViews>
  <sheetFormatPr defaultRowHeight="13" x14ac:dyDescent="0.2"/>
  <cols>
    <col min="9" max="9" width="12" customWidth="1"/>
  </cols>
  <sheetData>
    <row r="2" spans="1:9" ht="19" x14ac:dyDescent="0.2">
      <c r="A2" s="5" t="s">
        <v>100</v>
      </c>
    </row>
    <row r="4" spans="1:9" ht="13.5" customHeight="1" x14ac:dyDescent="0.2">
      <c r="B4" s="155" t="s">
        <v>26</v>
      </c>
      <c r="C4" s="155"/>
      <c r="D4" s="155"/>
      <c r="E4" s="155"/>
      <c r="F4" s="155"/>
      <c r="G4" s="155"/>
      <c r="H4" s="155"/>
      <c r="I4" s="155"/>
    </row>
    <row r="5" spans="1:9" x14ac:dyDescent="0.2">
      <c r="B5" s="155"/>
      <c r="C5" s="155"/>
      <c r="D5" s="155"/>
      <c r="E5" s="155"/>
      <c r="F5" s="155"/>
      <c r="G5" s="155"/>
      <c r="H5" s="155"/>
      <c r="I5" s="155"/>
    </row>
    <row r="6" spans="1:9" x14ac:dyDescent="0.2">
      <c r="B6" s="155"/>
      <c r="C6" s="155"/>
      <c r="D6" s="155"/>
      <c r="E6" s="155"/>
      <c r="F6" s="155"/>
      <c r="G6" s="155"/>
      <c r="H6" s="155"/>
      <c r="I6" s="155"/>
    </row>
    <row r="8" spans="1:9" ht="13.5" customHeight="1" x14ac:dyDescent="0.2">
      <c r="B8" s="156" t="s">
        <v>17</v>
      </c>
      <c r="C8" s="157"/>
      <c r="D8" s="157"/>
      <c r="E8" s="157"/>
      <c r="F8" s="157"/>
      <c r="G8" s="157"/>
      <c r="H8" s="157"/>
      <c r="I8" s="158"/>
    </row>
    <row r="9" spans="1:9" x14ac:dyDescent="0.2">
      <c r="B9" s="159"/>
      <c r="C9" s="160"/>
      <c r="D9" s="160"/>
      <c r="E9" s="160"/>
      <c r="F9" s="160"/>
      <c r="G9" s="160"/>
      <c r="H9" s="160"/>
      <c r="I9" s="161"/>
    </row>
    <row r="10" spans="1:9" x14ac:dyDescent="0.2">
      <c r="B10" s="162"/>
      <c r="C10" s="163"/>
      <c r="D10" s="163"/>
      <c r="E10" s="163"/>
      <c r="F10" s="163"/>
      <c r="G10" s="163"/>
      <c r="H10" s="163"/>
      <c r="I10" s="164"/>
    </row>
    <row r="11" spans="1:9" x14ac:dyDescent="0.2">
      <c r="B11" s="6"/>
      <c r="C11" s="6"/>
      <c r="D11" s="6"/>
      <c r="E11" s="6"/>
      <c r="F11" s="6"/>
      <c r="G11" s="6"/>
      <c r="H11" s="6"/>
      <c r="I11" s="6"/>
    </row>
    <row r="12" spans="1:9" x14ac:dyDescent="0.2">
      <c r="B12" t="s">
        <v>27</v>
      </c>
    </row>
    <row r="14" spans="1:9" ht="13.5" customHeight="1" x14ac:dyDescent="0.2">
      <c r="B14" s="156" t="s">
        <v>29</v>
      </c>
      <c r="C14" s="157"/>
      <c r="D14" s="157"/>
      <c r="E14" s="157"/>
      <c r="F14" s="157"/>
      <c r="G14" s="157"/>
      <c r="H14" s="157"/>
      <c r="I14" s="158"/>
    </row>
    <row r="15" spans="1:9" ht="13.5" customHeight="1" x14ac:dyDescent="0.2">
      <c r="B15" s="162"/>
      <c r="C15" s="163"/>
      <c r="D15" s="163"/>
      <c r="E15" s="163"/>
      <c r="F15" s="163"/>
      <c r="G15" s="163"/>
      <c r="H15" s="163"/>
      <c r="I15" s="164"/>
    </row>
    <row r="16" spans="1:9" x14ac:dyDescent="0.2">
      <c r="B16" s="6"/>
      <c r="C16" s="6"/>
      <c r="D16" s="6"/>
      <c r="E16" s="6"/>
      <c r="F16" s="6"/>
      <c r="G16" s="6"/>
      <c r="H16" s="6"/>
      <c r="I16" s="6"/>
    </row>
    <row r="17" spans="2:9" x14ac:dyDescent="0.2">
      <c r="B17" t="s">
        <v>15</v>
      </c>
    </row>
    <row r="19" spans="2:9" ht="13.5" customHeight="1" x14ac:dyDescent="0.2">
      <c r="B19" s="165" t="s">
        <v>248</v>
      </c>
      <c r="C19" s="165"/>
      <c r="D19" s="165"/>
      <c r="E19" s="165"/>
      <c r="F19" s="165"/>
      <c r="G19" s="165"/>
      <c r="H19" s="165"/>
      <c r="I19" s="165"/>
    </row>
    <row r="20" spans="2:9" x14ac:dyDescent="0.2">
      <c r="B20" s="165"/>
      <c r="C20" s="165"/>
      <c r="D20" s="165"/>
      <c r="E20" s="165"/>
      <c r="F20" s="165"/>
      <c r="G20" s="165"/>
      <c r="H20" s="165"/>
      <c r="I20" s="165"/>
    </row>
    <row r="21" spans="2:9" x14ac:dyDescent="0.2">
      <c r="B21" s="6"/>
      <c r="C21" s="6"/>
      <c r="D21" s="6"/>
      <c r="E21" s="6"/>
      <c r="F21" s="6"/>
      <c r="G21" s="6"/>
      <c r="H21" s="6"/>
      <c r="I21" s="6"/>
    </row>
    <row r="22" spans="2:9" x14ac:dyDescent="0.2">
      <c r="D22" s="166" t="s">
        <v>277</v>
      </c>
      <c r="E22" s="167"/>
      <c r="F22" s="167"/>
      <c r="G22" s="167"/>
      <c r="H22" s="8"/>
    </row>
    <row r="24" spans="2:9" x14ac:dyDescent="0.2">
      <c r="B24" t="s">
        <v>30</v>
      </c>
    </row>
    <row r="25" spans="2:9" ht="19" x14ac:dyDescent="0.2">
      <c r="B25" t="s">
        <v>31</v>
      </c>
      <c r="E25" s="5"/>
      <c r="F25" s="154" t="s">
        <v>284</v>
      </c>
    </row>
    <row r="27" spans="2:9" ht="19" x14ac:dyDescent="0.2">
      <c r="C27" s="7" t="s">
        <v>278</v>
      </c>
    </row>
    <row r="29" spans="2:9" ht="13.5" customHeight="1" x14ac:dyDescent="0.2">
      <c r="B29" s="165" t="s">
        <v>249</v>
      </c>
      <c r="C29" s="165"/>
      <c r="D29" s="165"/>
      <c r="E29" s="165"/>
      <c r="F29" s="165"/>
      <c r="G29" s="165"/>
      <c r="H29" s="165"/>
      <c r="I29" s="165"/>
    </row>
    <row r="30" spans="2:9" x14ac:dyDescent="0.2">
      <c r="B30" s="165"/>
      <c r="C30" s="165"/>
      <c r="D30" s="165"/>
      <c r="E30" s="165"/>
      <c r="F30" s="165"/>
      <c r="G30" s="165"/>
      <c r="H30" s="165"/>
      <c r="I30" s="165"/>
    </row>
    <row r="31" spans="2:9" x14ac:dyDescent="0.2">
      <c r="B31" s="6"/>
      <c r="C31" s="6"/>
      <c r="D31" s="6"/>
      <c r="E31" s="6"/>
      <c r="F31" s="6"/>
      <c r="G31" s="6"/>
      <c r="H31" s="6"/>
    </row>
    <row r="32" spans="2:9" ht="19" x14ac:dyDescent="0.2">
      <c r="B32" s="5" t="s">
        <v>279</v>
      </c>
    </row>
    <row r="33" spans="2:14" ht="19" x14ac:dyDescent="0.2">
      <c r="B33" s="5" t="s">
        <v>280</v>
      </c>
      <c r="J33" s="2"/>
      <c r="K33" s="4"/>
      <c r="L33" s="1"/>
      <c r="M33" s="1"/>
    </row>
    <row r="34" spans="2:14" ht="19" x14ac:dyDescent="0.2">
      <c r="B34" s="5" t="s">
        <v>281</v>
      </c>
    </row>
    <row r="35" spans="2:14" ht="19" x14ac:dyDescent="0.2">
      <c r="B35" s="5" t="s">
        <v>282</v>
      </c>
      <c r="F35" s="9"/>
      <c r="I35" s="5"/>
      <c r="K35" s="2"/>
      <c r="L35" s="4"/>
      <c r="M35" s="1"/>
      <c r="N35" s="1"/>
    </row>
    <row r="36" spans="2:14" ht="19" x14ac:dyDescent="0.2">
      <c r="B36" s="5" t="s">
        <v>283</v>
      </c>
      <c r="I36" s="5"/>
    </row>
    <row r="37" spans="2:14" ht="7.5" customHeight="1" x14ac:dyDescent="0.2"/>
    <row r="38" spans="2:14" ht="7.5" customHeight="1" x14ac:dyDescent="0.2"/>
    <row r="39" spans="2:14" x14ac:dyDescent="0.2">
      <c r="B39" s="155" t="s">
        <v>13</v>
      </c>
      <c r="C39" s="155"/>
      <c r="D39" s="155"/>
      <c r="E39" s="155"/>
      <c r="F39" s="155"/>
      <c r="G39" s="155"/>
      <c r="H39" s="155"/>
      <c r="I39" s="155"/>
    </row>
    <row r="40" spans="2:14" x14ac:dyDescent="0.2">
      <c r="B40" s="155"/>
      <c r="C40" s="155"/>
      <c r="D40" s="155"/>
      <c r="E40" s="155"/>
      <c r="F40" s="155"/>
      <c r="G40" s="155"/>
      <c r="H40" s="155"/>
      <c r="I40" s="155"/>
    </row>
  </sheetData>
  <customSheetViews>
    <customSheetView guid="{05C20E56-CE58-43D5-9D45-E0478FB7E0B5}" showPageBreaks="1" printArea="1" view="pageBreakPreview" topLeftCell="A16"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B39:I40"/>
    <mergeCell ref="B4:I6"/>
    <mergeCell ref="B8:I10"/>
    <mergeCell ref="B14:I15"/>
    <mergeCell ref="B19:I20"/>
    <mergeCell ref="D22:G22"/>
    <mergeCell ref="B29:I30"/>
  </mergeCells>
  <phoneticPr fontId="19"/>
  <hyperlinks>
    <hyperlink ref="F25" r:id="rId2" xr:uid="{00000000-0004-0000-0100-000000000000}"/>
  </hyperlinks>
  <pageMargins left="0.59055118110236227" right="0.59055118110236227" top="0.98425196850393704" bottom="0.98425196850393704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6"/>
  <sheetViews>
    <sheetView view="pageBreakPreview" zoomScaleNormal="100" zoomScaleSheetLayoutView="100" workbookViewId="0">
      <selection activeCell="C7" sqref="C7:N7"/>
    </sheetView>
  </sheetViews>
  <sheetFormatPr defaultColWidth="9" defaultRowHeight="13" x14ac:dyDescent="0.2"/>
  <cols>
    <col min="1" max="1" width="12.453125" style="10" customWidth="1"/>
    <col min="2" max="2" width="11.26953125" style="10" customWidth="1"/>
    <col min="3" max="3" width="6.26953125" style="10" customWidth="1"/>
    <col min="4" max="5" width="5" style="10" customWidth="1"/>
    <col min="6" max="9" width="6.26953125" style="10" customWidth="1"/>
    <col min="10" max="10" width="2.453125" style="10" customWidth="1"/>
    <col min="11" max="11" width="3.7265625" style="10" customWidth="1"/>
    <col min="12" max="12" width="6.26953125" style="10" customWidth="1"/>
    <col min="13" max="13" width="11.26953125" style="10" customWidth="1"/>
    <col min="14" max="14" width="5.7265625" style="10" customWidth="1"/>
    <col min="15" max="32" width="9" style="10" bestFit="1" customWidth="1"/>
    <col min="33" max="33" width="41.6328125" style="10" bestFit="1" customWidth="1"/>
    <col min="34" max="34" width="9" style="10" bestFit="1" customWidth="1"/>
    <col min="35" max="16384" width="9" style="10"/>
  </cols>
  <sheetData>
    <row r="1" spans="1:16" ht="25.5" x14ac:dyDescent="0.2">
      <c r="A1" s="168" t="str">
        <f ca="1">"令和"&amp;DBCS(YEAR(TODAY())-2018)&amp;"年度"</f>
        <v>令和４年度</v>
      </c>
      <c r="B1" s="168"/>
      <c r="C1" s="168" t="s">
        <v>99</v>
      </c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6" ht="8.25" customHeight="1" x14ac:dyDescent="0.2"/>
    <row r="3" spans="1:16" ht="25.5" customHeight="1" x14ac:dyDescent="0.2">
      <c r="A3" s="13" t="s">
        <v>32</v>
      </c>
      <c r="B3" s="169"/>
      <c r="C3" s="170"/>
      <c r="N3" s="12" t="s">
        <v>33</v>
      </c>
      <c r="P3" s="61" t="str">
        <f>IF(B3="","性別が未入力です","")</f>
        <v>性別が未入力です</v>
      </c>
    </row>
    <row r="4" spans="1:16" ht="8.25" customHeight="1" thickBot="1" x14ac:dyDescent="0.25"/>
    <row r="5" spans="1:16" ht="25.5" customHeight="1" x14ac:dyDescent="0.2">
      <c r="A5" s="14" t="s">
        <v>34</v>
      </c>
      <c r="B5" s="171"/>
      <c r="C5" s="172"/>
      <c r="D5" s="172"/>
      <c r="E5" s="172"/>
      <c r="F5" s="172"/>
      <c r="G5" s="172"/>
      <c r="H5" s="238" t="str">
        <f>IF(OR(B5="高志中等"),"教育学校","高等学校")</f>
        <v>高等学校</v>
      </c>
      <c r="I5" s="239"/>
      <c r="J5" s="239"/>
      <c r="K5" s="239"/>
      <c r="L5" s="239"/>
      <c r="M5" s="239"/>
      <c r="N5" s="240"/>
      <c r="P5" s="62" t="str">
        <f>IF(B5="","学校名が未入力です","")</f>
        <v>学校名が未入力です</v>
      </c>
    </row>
    <row r="6" spans="1:16" ht="25.5" customHeight="1" x14ac:dyDescent="0.2">
      <c r="A6" s="223" t="s">
        <v>35</v>
      </c>
      <c r="B6" s="24" t="s">
        <v>36</v>
      </c>
      <c r="C6" s="173" t="str">
        <f>+IF($B$5="","",VLOOKUP(主管校用!$C$1,加盟校!$A$41:$E$73,2,FALSE))</f>
        <v/>
      </c>
      <c r="D6" s="174"/>
      <c r="E6" s="175"/>
      <c r="F6" s="175"/>
      <c r="G6" s="175"/>
      <c r="H6" s="175"/>
      <c r="I6" s="175"/>
      <c r="J6" s="175"/>
      <c r="K6" s="175"/>
      <c r="L6" s="175"/>
      <c r="M6" s="175"/>
      <c r="N6" s="176"/>
    </row>
    <row r="7" spans="1:16" ht="25.5" customHeight="1" x14ac:dyDescent="0.2">
      <c r="A7" s="224"/>
      <c r="B7" s="24" t="s">
        <v>37</v>
      </c>
      <c r="C7" s="173" t="str">
        <f>+IF($B$5="","",VLOOKUP(主管校用!$C$1,加盟校!$A$41:$E$73,3,FALSE))</f>
        <v/>
      </c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7"/>
    </row>
    <row r="8" spans="1:16" ht="25.5" customHeight="1" x14ac:dyDescent="0.2">
      <c r="A8" s="225"/>
      <c r="B8" s="25" t="s">
        <v>38</v>
      </c>
      <c r="C8" s="178" t="str">
        <f>+IF($B$5="","",VLOOKUP(主管校用!$C$1,加盟校!$A$41:$E$73,5))</f>
        <v/>
      </c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</row>
    <row r="9" spans="1:16" ht="8.25" customHeight="1" x14ac:dyDescent="0.2">
      <c r="A9" s="15"/>
      <c r="B9" s="26"/>
      <c r="C9" s="33"/>
      <c r="D9" s="33"/>
      <c r="E9" s="15"/>
      <c r="F9" s="40"/>
      <c r="G9" s="40"/>
      <c r="H9" s="40"/>
      <c r="I9" s="40"/>
      <c r="J9" s="40"/>
      <c r="K9" s="40"/>
      <c r="L9" s="40"/>
      <c r="M9" s="40"/>
      <c r="N9" s="40"/>
    </row>
    <row r="10" spans="1:16" ht="13.5" customHeight="1" x14ac:dyDescent="0.2">
      <c r="A10" s="16"/>
      <c r="B10" s="27" t="s">
        <v>40</v>
      </c>
      <c r="C10" s="182" t="s">
        <v>0</v>
      </c>
      <c r="D10" s="183"/>
      <c r="E10" s="35"/>
      <c r="F10" s="40"/>
      <c r="G10" s="40"/>
      <c r="H10" s="40"/>
      <c r="I10" s="40"/>
      <c r="J10" s="40"/>
      <c r="K10" s="40"/>
      <c r="L10" s="40"/>
      <c r="M10" s="40"/>
      <c r="N10" s="40"/>
    </row>
    <row r="11" spans="1:16" ht="25.5" customHeight="1" x14ac:dyDescent="0.2">
      <c r="A11" s="17" t="s">
        <v>41</v>
      </c>
      <c r="B11" s="28"/>
      <c r="C11" s="184"/>
      <c r="D11" s="185"/>
      <c r="E11" s="36"/>
      <c r="F11" s="40"/>
      <c r="G11" s="40" t="s">
        <v>42</v>
      </c>
      <c r="H11" s="40"/>
      <c r="I11" s="40"/>
      <c r="J11" s="40"/>
      <c r="K11" s="40"/>
      <c r="L11" s="40"/>
      <c r="M11" s="11"/>
      <c r="N11" s="11"/>
      <c r="P11" s="62" t="str">
        <f>IF(B11="","記載責任者が未入力です","")</f>
        <v>記載責任者が未入力です</v>
      </c>
    </row>
    <row r="12" spans="1:16" ht="25.5" customHeight="1" x14ac:dyDescent="0.2">
      <c r="A12" s="18" t="s">
        <v>43</v>
      </c>
      <c r="B12" s="28"/>
      <c r="C12" s="184"/>
      <c r="D12" s="185"/>
      <c r="E12" s="37"/>
      <c r="F12" s="148" t="str">
        <f>主管校用!I7</f>
        <v>４日</v>
      </c>
      <c r="G12" s="42"/>
      <c r="H12" s="151" t="str">
        <f>主管校用!J7</f>
        <v>５日</v>
      </c>
      <c r="I12" s="46"/>
      <c r="J12" s="186" t="str">
        <f>主管校用!K7</f>
        <v>６日</v>
      </c>
      <c r="K12" s="187" t="s">
        <v>44</v>
      </c>
      <c r="L12" s="49"/>
      <c r="P12" s="62" t="str">
        <f>IF(B12="","引率顧問名が未入力です",IF(AND(G12="",I12="",L12=""),"引率される日付が未入力です",""))</f>
        <v>引率顧問名が未入力です</v>
      </c>
    </row>
    <row r="13" spans="1:16" ht="25.5" customHeight="1" x14ac:dyDescent="0.2">
      <c r="A13" s="226" t="s">
        <v>16</v>
      </c>
      <c r="B13" s="28"/>
      <c r="C13" s="184"/>
      <c r="D13" s="185"/>
      <c r="E13" s="37"/>
      <c r="F13" s="149" t="str">
        <f>F12</f>
        <v>４日</v>
      </c>
      <c r="G13" s="43"/>
      <c r="H13" s="152" t="str">
        <f>H12</f>
        <v>５日</v>
      </c>
      <c r="I13" s="47"/>
      <c r="J13" s="188" t="str">
        <f>J12</f>
        <v>６日</v>
      </c>
      <c r="K13" s="189" t="str">
        <f>K12</f>
        <v>５日</v>
      </c>
      <c r="L13" s="50"/>
      <c r="P13" s="62" t="str">
        <f>IF(B13="","引率顧問名が未入力です",IF(AND(G13="",I13="",L13=""),"引率される日付が未入力です",""))</f>
        <v>引率顧問名が未入力です</v>
      </c>
    </row>
    <row r="14" spans="1:16" ht="25.5" customHeight="1" x14ac:dyDescent="0.2">
      <c r="A14" s="227"/>
      <c r="B14" s="29"/>
      <c r="C14" s="190"/>
      <c r="D14" s="191"/>
      <c r="E14" s="38"/>
      <c r="F14" s="150" t="str">
        <f>F13</f>
        <v>４日</v>
      </c>
      <c r="G14" s="44"/>
      <c r="H14" s="153" t="str">
        <f>H13</f>
        <v>５日</v>
      </c>
      <c r="I14" s="48"/>
      <c r="J14" s="192" t="str">
        <f>J13</f>
        <v>６日</v>
      </c>
      <c r="K14" s="193" t="str">
        <f>K13</f>
        <v>５日</v>
      </c>
      <c r="L14" s="51"/>
      <c r="P14" s="62" t="str">
        <f>IF(B14="","引率顧問名が未入力です",IF(AND(G14="",I14="",L14=""),"引率される日付が未入力です",""))</f>
        <v>引率顧問名が未入力です</v>
      </c>
    </row>
    <row r="15" spans="1:16" ht="8.25" customHeight="1" x14ac:dyDescent="0.2"/>
    <row r="16" spans="1:16" ht="25.5" customHeight="1" x14ac:dyDescent="0.2">
      <c r="A16" s="19" t="s">
        <v>28</v>
      </c>
      <c r="C16" s="194" t="s">
        <v>8</v>
      </c>
      <c r="D16" s="195"/>
      <c r="E16" s="169"/>
      <c r="F16" s="170"/>
      <c r="G16" s="10" t="s">
        <v>45</v>
      </c>
      <c r="P16" s="62" t="str">
        <f>IF(E16="","参加の有無が未入力です","")</f>
        <v>参加の有無が未入力です</v>
      </c>
    </row>
    <row r="17" spans="1:33" ht="8.25" customHeight="1" x14ac:dyDescent="0.2"/>
    <row r="18" spans="1:33" s="11" customFormat="1" x14ac:dyDescent="0.2">
      <c r="A18" s="228" t="s">
        <v>34</v>
      </c>
      <c r="B18" s="230" t="s">
        <v>46</v>
      </c>
      <c r="C18" s="196" t="s">
        <v>18</v>
      </c>
      <c r="D18" s="197"/>
      <c r="E18" s="197"/>
      <c r="F18" s="198"/>
      <c r="G18" s="199" t="s">
        <v>96</v>
      </c>
      <c r="H18" s="200"/>
      <c r="I18" s="200"/>
      <c r="J18" s="200"/>
      <c r="K18" s="200"/>
      <c r="L18" s="200"/>
      <c r="M18" s="201"/>
      <c r="N18" s="236" t="s">
        <v>47</v>
      </c>
    </row>
    <row r="19" spans="1:33" s="11" customFormat="1" x14ac:dyDescent="0.2">
      <c r="A19" s="229"/>
      <c r="B19" s="231"/>
      <c r="C19" s="202" t="s">
        <v>40</v>
      </c>
      <c r="D19" s="203"/>
      <c r="E19" s="204" t="s">
        <v>0</v>
      </c>
      <c r="F19" s="205"/>
      <c r="G19" s="206" t="s">
        <v>97</v>
      </c>
      <c r="H19" s="207"/>
      <c r="I19" s="207"/>
      <c r="J19" s="207"/>
      <c r="K19" s="208" t="s">
        <v>98</v>
      </c>
      <c r="L19" s="207"/>
      <c r="M19" s="205"/>
      <c r="N19" s="237"/>
    </row>
    <row r="20" spans="1:33" ht="25.5" customHeight="1" x14ac:dyDescent="0.2">
      <c r="A20" s="241" t="str">
        <f>IF($B$5="","",IF($B$5="長岡工業高等専門学校","長岡高専",IF($B$5="十日町高等学校松之山分校","十日町松之山",$B$5)))</f>
        <v/>
      </c>
      <c r="B20" s="243">
        <v>1</v>
      </c>
      <c r="C20" s="209"/>
      <c r="D20" s="210"/>
      <c r="E20" s="211"/>
      <c r="F20" s="212"/>
      <c r="G20" s="209"/>
      <c r="H20" s="213"/>
      <c r="I20" s="213"/>
      <c r="J20" s="213"/>
      <c r="K20" s="211"/>
      <c r="L20" s="213"/>
      <c r="M20" s="212"/>
      <c r="N20" s="55"/>
      <c r="P20" s="62" t="str">
        <f t="shared" ref="P20:P29" si="0">IF(C20="",IF(Y20&lt;&gt;11111,"選手名(姓)が未入力です",""),IF(Y20=0,"",IF(Y20=11111,"",VLOOKUP(Y20,$AF$20:$AG$34,2)&amp;"が未入力です")))</f>
        <v/>
      </c>
      <c r="Y20" s="63">
        <f t="shared" ref="Y20:Y29" si="1">SUM(Z20:AD20)</f>
        <v>11111</v>
      </c>
      <c r="Z20" s="63">
        <f t="shared" ref="Z20:Z29" si="2">IF(C20="",1,0)</f>
        <v>1</v>
      </c>
      <c r="AA20" s="63">
        <f t="shared" ref="AA20:AA29" si="3">IF(E20="",10,0)</f>
        <v>10</v>
      </c>
      <c r="AB20" s="63">
        <f t="shared" ref="AB20:AB29" si="4">IF(G20="",100,0)</f>
        <v>100</v>
      </c>
      <c r="AC20" s="63">
        <f t="shared" ref="AC20:AC29" si="5">IF(K20="",1000,0)</f>
        <v>1000</v>
      </c>
      <c r="AD20" s="63">
        <f t="shared" ref="AD20:AD29" si="6">IF(N20="",10000,0)</f>
        <v>10000</v>
      </c>
      <c r="AE20" s="63"/>
      <c r="AF20" s="63">
        <v>10</v>
      </c>
      <c r="AG20" s="63" t="s">
        <v>48</v>
      </c>
    </row>
    <row r="21" spans="1:33" ht="25.5" customHeight="1" x14ac:dyDescent="0.2">
      <c r="A21" s="242"/>
      <c r="B21" s="244"/>
      <c r="C21" s="214"/>
      <c r="D21" s="215"/>
      <c r="E21" s="184"/>
      <c r="F21" s="216"/>
      <c r="G21" s="214"/>
      <c r="H21" s="185"/>
      <c r="I21" s="185"/>
      <c r="J21" s="185"/>
      <c r="K21" s="184"/>
      <c r="L21" s="185"/>
      <c r="M21" s="216"/>
      <c r="N21" s="55"/>
      <c r="P21" s="62" t="str">
        <f t="shared" si="0"/>
        <v/>
      </c>
      <c r="Y21" s="63">
        <f t="shared" si="1"/>
        <v>11111</v>
      </c>
      <c r="Z21" s="63">
        <f t="shared" si="2"/>
        <v>1</v>
      </c>
      <c r="AA21" s="63">
        <f t="shared" si="3"/>
        <v>10</v>
      </c>
      <c r="AB21" s="63">
        <f t="shared" si="4"/>
        <v>100</v>
      </c>
      <c r="AC21" s="63">
        <f t="shared" si="5"/>
        <v>1000</v>
      </c>
      <c r="AD21" s="63">
        <f t="shared" si="6"/>
        <v>10000</v>
      </c>
      <c r="AE21" s="63"/>
      <c r="AF21" s="63">
        <v>100</v>
      </c>
      <c r="AG21" s="63" t="s">
        <v>49</v>
      </c>
    </row>
    <row r="22" spans="1:33" ht="25.5" customHeight="1" x14ac:dyDescent="0.2">
      <c r="A22" s="232" t="str">
        <f>IF($B$5="","",IF($B$5="長岡工業高等専門学校","長岡高専",IF($B$5="十日町高等学校松之山分校","十日町松之山",$B$5)))</f>
        <v/>
      </c>
      <c r="B22" s="234">
        <v>2</v>
      </c>
      <c r="C22" s="214"/>
      <c r="D22" s="215"/>
      <c r="E22" s="184"/>
      <c r="F22" s="216"/>
      <c r="G22" s="214"/>
      <c r="H22" s="185"/>
      <c r="I22" s="185"/>
      <c r="J22" s="185"/>
      <c r="K22" s="184"/>
      <c r="L22" s="185"/>
      <c r="M22" s="216"/>
      <c r="N22" s="56"/>
      <c r="P22" s="62" t="str">
        <f t="shared" si="0"/>
        <v/>
      </c>
      <c r="Y22" s="63">
        <f t="shared" si="1"/>
        <v>11111</v>
      </c>
      <c r="Z22" s="63">
        <f t="shared" si="2"/>
        <v>1</v>
      </c>
      <c r="AA22" s="63">
        <f t="shared" si="3"/>
        <v>10</v>
      </c>
      <c r="AB22" s="63">
        <f t="shared" si="4"/>
        <v>100</v>
      </c>
      <c r="AC22" s="63">
        <f t="shared" si="5"/>
        <v>1000</v>
      </c>
      <c r="AD22" s="63">
        <f t="shared" si="6"/>
        <v>10000</v>
      </c>
      <c r="AE22" s="63"/>
      <c r="AF22" s="63">
        <v>110</v>
      </c>
      <c r="AG22" s="63" t="s">
        <v>50</v>
      </c>
    </row>
    <row r="23" spans="1:33" ht="25.5" customHeight="1" x14ac:dyDescent="0.2">
      <c r="A23" s="242"/>
      <c r="B23" s="244"/>
      <c r="C23" s="214"/>
      <c r="D23" s="215"/>
      <c r="E23" s="184"/>
      <c r="F23" s="216"/>
      <c r="G23" s="214"/>
      <c r="H23" s="185"/>
      <c r="I23" s="185"/>
      <c r="J23" s="185"/>
      <c r="K23" s="184"/>
      <c r="L23" s="185"/>
      <c r="M23" s="216"/>
      <c r="N23" s="55"/>
      <c r="P23" s="62" t="str">
        <f t="shared" si="0"/>
        <v/>
      </c>
      <c r="Y23" s="63">
        <f t="shared" si="1"/>
        <v>11111</v>
      </c>
      <c r="Z23" s="63">
        <f t="shared" si="2"/>
        <v>1</v>
      </c>
      <c r="AA23" s="63">
        <f t="shared" si="3"/>
        <v>10</v>
      </c>
      <c r="AB23" s="63">
        <f t="shared" si="4"/>
        <v>100</v>
      </c>
      <c r="AC23" s="63">
        <f t="shared" si="5"/>
        <v>1000</v>
      </c>
      <c r="AD23" s="63">
        <f t="shared" si="6"/>
        <v>10000</v>
      </c>
      <c r="AE23" s="63"/>
      <c r="AF23" s="63">
        <v>1000</v>
      </c>
      <c r="AG23" s="63" t="s">
        <v>10</v>
      </c>
    </row>
    <row r="24" spans="1:33" ht="25.5" customHeight="1" x14ac:dyDescent="0.2">
      <c r="A24" s="232" t="str">
        <f>IF($B$5="","",IF($B$5="長岡工業高等専門学校","長岡高専",IF($B$5="十日町高等学校松之山分校","十日町松之山",$B$5)))</f>
        <v/>
      </c>
      <c r="B24" s="234">
        <v>3</v>
      </c>
      <c r="C24" s="214"/>
      <c r="D24" s="215"/>
      <c r="E24" s="184"/>
      <c r="F24" s="216"/>
      <c r="G24" s="214"/>
      <c r="H24" s="185"/>
      <c r="I24" s="185"/>
      <c r="J24" s="185"/>
      <c r="K24" s="184"/>
      <c r="L24" s="185"/>
      <c r="M24" s="216"/>
      <c r="N24" s="56"/>
      <c r="P24" s="62" t="str">
        <f t="shared" si="0"/>
        <v/>
      </c>
      <c r="Y24" s="63">
        <f t="shared" si="1"/>
        <v>11111</v>
      </c>
      <c r="Z24" s="63">
        <f t="shared" si="2"/>
        <v>1</v>
      </c>
      <c r="AA24" s="63">
        <f t="shared" si="3"/>
        <v>10</v>
      </c>
      <c r="AB24" s="63">
        <f t="shared" si="4"/>
        <v>100</v>
      </c>
      <c r="AC24" s="63">
        <f t="shared" si="5"/>
        <v>1000</v>
      </c>
      <c r="AD24" s="63">
        <f t="shared" si="6"/>
        <v>10000</v>
      </c>
      <c r="AE24" s="63"/>
      <c r="AF24" s="63">
        <v>1010</v>
      </c>
      <c r="AG24" s="63" t="s">
        <v>52</v>
      </c>
    </row>
    <row r="25" spans="1:33" ht="25.5" customHeight="1" x14ac:dyDescent="0.2">
      <c r="A25" s="242"/>
      <c r="B25" s="244"/>
      <c r="C25" s="214"/>
      <c r="D25" s="215"/>
      <c r="E25" s="184"/>
      <c r="F25" s="216"/>
      <c r="G25" s="214"/>
      <c r="H25" s="185"/>
      <c r="I25" s="185"/>
      <c r="J25" s="185"/>
      <c r="K25" s="184"/>
      <c r="L25" s="185"/>
      <c r="M25" s="216"/>
      <c r="N25" s="55"/>
      <c r="P25" s="62" t="str">
        <f t="shared" si="0"/>
        <v/>
      </c>
      <c r="Y25" s="63">
        <f t="shared" si="1"/>
        <v>11111</v>
      </c>
      <c r="Z25" s="63">
        <f t="shared" si="2"/>
        <v>1</v>
      </c>
      <c r="AA25" s="63">
        <f t="shared" si="3"/>
        <v>10</v>
      </c>
      <c r="AB25" s="63">
        <f t="shared" si="4"/>
        <v>100</v>
      </c>
      <c r="AC25" s="63">
        <f t="shared" si="5"/>
        <v>1000</v>
      </c>
      <c r="AD25" s="63">
        <f t="shared" si="6"/>
        <v>10000</v>
      </c>
      <c r="AE25" s="63"/>
      <c r="AF25" s="63">
        <v>1100</v>
      </c>
      <c r="AG25" s="63" t="s">
        <v>54</v>
      </c>
    </row>
    <row r="26" spans="1:33" ht="25.5" customHeight="1" x14ac:dyDescent="0.2">
      <c r="A26" s="232" t="str">
        <f>IF($B$5="","",IF($B$5="長岡工業高等専門学校","長岡高専",IF($B$5="十日町高等学校松之山分校","十日町松之山",$B$5)))</f>
        <v/>
      </c>
      <c r="B26" s="234">
        <v>4</v>
      </c>
      <c r="C26" s="214"/>
      <c r="D26" s="215"/>
      <c r="E26" s="184"/>
      <c r="F26" s="216"/>
      <c r="G26" s="214"/>
      <c r="H26" s="185"/>
      <c r="I26" s="185"/>
      <c r="J26" s="185"/>
      <c r="K26" s="184"/>
      <c r="L26" s="185"/>
      <c r="M26" s="216"/>
      <c r="N26" s="56"/>
      <c r="P26" s="62" t="str">
        <f t="shared" si="0"/>
        <v/>
      </c>
      <c r="Y26" s="63">
        <f t="shared" si="1"/>
        <v>11111</v>
      </c>
      <c r="Z26" s="63">
        <f t="shared" si="2"/>
        <v>1</v>
      </c>
      <c r="AA26" s="63">
        <f t="shared" si="3"/>
        <v>10</v>
      </c>
      <c r="AB26" s="63">
        <f t="shared" si="4"/>
        <v>100</v>
      </c>
      <c r="AC26" s="63">
        <f t="shared" si="5"/>
        <v>1000</v>
      </c>
      <c r="AD26" s="63">
        <f t="shared" si="6"/>
        <v>10000</v>
      </c>
      <c r="AE26" s="63"/>
      <c r="AF26" s="63">
        <v>1110</v>
      </c>
      <c r="AG26" s="63" t="s">
        <v>56</v>
      </c>
    </row>
    <row r="27" spans="1:33" ht="25.5" customHeight="1" x14ac:dyDescent="0.2">
      <c r="A27" s="242"/>
      <c r="B27" s="244"/>
      <c r="C27" s="214"/>
      <c r="D27" s="215"/>
      <c r="E27" s="184"/>
      <c r="F27" s="216"/>
      <c r="G27" s="214"/>
      <c r="H27" s="185"/>
      <c r="I27" s="185"/>
      <c r="J27" s="185"/>
      <c r="K27" s="184"/>
      <c r="L27" s="185"/>
      <c r="M27" s="216"/>
      <c r="N27" s="55"/>
      <c r="P27" s="62" t="str">
        <f t="shared" si="0"/>
        <v/>
      </c>
      <c r="Y27" s="63">
        <f t="shared" si="1"/>
        <v>11111</v>
      </c>
      <c r="Z27" s="63">
        <f t="shared" si="2"/>
        <v>1</v>
      </c>
      <c r="AA27" s="63">
        <f t="shared" si="3"/>
        <v>10</v>
      </c>
      <c r="AB27" s="63">
        <f t="shared" si="4"/>
        <v>100</v>
      </c>
      <c r="AC27" s="63">
        <f t="shared" si="5"/>
        <v>1000</v>
      </c>
      <c r="AD27" s="63">
        <f t="shared" si="6"/>
        <v>10000</v>
      </c>
      <c r="AE27" s="63"/>
      <c r="AF27" s="63">
        <v>10000</v>
      </c>
      <c r="AG27" s="63" t="s">
        <v>57</v>
      </c>
    </row>
    <row r="28" spans="1:33" ht="25.5" customHeight="1" x14ac:dyDescent="0.2">
      <c r="A28" s="232" t="str">
        <f>IF($B$5="","",IF($B$5="長岡工業高等専門学校","長岡高専",IF($B$5="十日町高等学校松之山分校","十日町松之山",$B$5)))</f>
        <v/>
      </c>
      <c r="B28" s="234">
        <v>5</v>
      </c>
      <c r="C28" s="214"/>
      <c r="D28" s="215"/>
      <c r="E28" s="184"/>
      <c r="F28" s="216"/>
      <c r="G28" s="214"/>
      <c r="H28" s="185"/>
      <c r="I28" s="185"/>
      <c r="J28" s="185"/>
      <c r="K28" s="184"/>
      <c r="L28" s="185"/>
      <c r="M28" s="216"/>
      <c r="N28" s="56"/>
      <c r="P28" s="62" t="str">
        <f t="shared" si="0"/>
        <v/>
      </c>
      <c r="Y28" s="63">
        <f t="shared" si="1"/>
        <v>11111</v>
      </c>
      <c r="Z28" s="63">
        <f t="shared" si="2"/>
        <v>1</v>
      </c>
      <c r="AA28" s="63">
        <f t="shared" si="3"/>
        <v>10</v>
      </c>
      <c r="AB28" s="63">
        <f t="shared" si="4"/>
        <v>100</v>
      </c>
      <c r="AC28" s="63">
        <f t="shared" si="5"/>
        <v>1000</v>
      </c>
      <c r="AD28" s="63">
        <f t="shared" si="6"/>
        <v>10000</v>
      </c>
      <c r="AE28" s="63"/>
      <c r="AF28" s="63">
        <v>10010</v>
      </c>
      <c r="AG28" s="63" t="s">
        <v>59</v>
      </c>
    </row>
    <row r="29" spans="1:33" ht="25.5" customHeight="1" x14ac:dyDescent="0.2">
      <c r="A29" s="233"/>
      <c r="B29" s="235"/>
      <c r="C29" s="217"/>
      <c r="D29" s="218"/>
      <c r="E29" s="190"/>
      <c r="F29" s="219"/>
      <c r="G29" s="217"/>
      <c r="H29" s="191"/>
      <c r="I29" s="191"/>
      <c r="J29" s="191"/>
      <c r="K29" s="190"/>
      <c r="L29" s="191"/>
      <c r="M29" s="219"/>
      <c r="N29" s="57"/>
      <c r="P29" s="62" t="str">
        <f t="shared" si="0"/>
        <v/>
      </c>
      <c r="Y29" s="63">
        <f t="shared" si="1"/>
        <v>11111</v>
      </c>
      <c r="Z29" s="63">
        <f t="shared" si="2"/>
        <v>1</v>
      </c>
      <c r="AA29" s="63">
        <f t="shared" si="3"/>
        <v>10</v>
      </c>
      <c r="AB29" s="63">
        <f t="shared" si="4"/>
        <v>100</v>
      </c>
      <c r="AC29" s="63">
        <f t="shared" si="5"/>
        <v>1000</v>
      </c>
      <c r="AD29" s="63">
        <f t="shared" si="6"/>
        <v>10000</v>
      </c>
      <c r="AE29" s="63"/>
      <c r="AF29" s="63">
        <v>10100</v>
      </c>
      <c r="AG29" s="63" t="s">
        <v>60</v>
      </c>
    </row>
    <row r="30" spans="1:33" ht="8.25" customHeight="1" x14ac:dyDescent="0.2">
      <c r="Y30" s="63"/>
      <c r="Z30" s="63"/>
      <c r="AA30" s="63"/>
      <c r="AB30" s="63"/>
      <c r="AC30" s="63"/>
      <c r="AD30" s="63"/>
      <c r="AE30" s="63"/>
      <c r="AF30" s="63">
        <v>10110</v>
      </c>
      <c r="AG30" s="63" t="s">
        <v>2</v>
      </c>
    </row>
    <row r="31" spans="1:33" ht="25.5" customHeight="1" x14ac:dyDescent="0.2">
      <c r="A31" s="19" t="s">
        <v>4</v>
      </c>
      <c r="C31" s="194" t="s">
        <v>8</v>
      </c>
      <c r="D31" s="195"/>
      <c r="E31" s="169"/>
      <c r="F31" s="170"/>
      <c r="G31" s="10" t="s">
        <v>45</v>
      </c>
      <c r="P31" s="62" t="str">
        <f>IF(E31="","参加の有無が未入力です","")</f>
        <v>参加の有無が未入力です</v>
      </c>
      <c r="Y31" s="63"/>
      <c r="Z31" s="63"/>
      <c r="AA31" s="63"/>
      <c r="AB31" s="63"/>
      <c r="AC31" s="63"/>
      <c r="AD31" s="63"/>
      <c r="AE31" s="63"/>
      <c r="AF31" s="63">
        <v>11000</v>
      </c>
      <c r="AG31" s="63" t="s">
        <v>61</v>
      </c>
    </row>
    <row r="32" spans="1:33" ht="8.25" customHeight="1" thickBot="1" x14ac:dyDescent="0.25">
      <c r="Y32" s="63"/>
      <c r="Z32" s="63"/>
      <c r="AA32" s="63"/>
      <c r="AB32" s="63"/>
      <c r="AC32" s="63"/>
      <c r="AD32" s="63"/>
      <c r="AE32" s="63"/>
      <c r="AF32" s="63">
        <v>11010</v>
      </c>
      <c r="AG32" s="63" t="s">
        <v>62</v>
      </c>
    </row>
    <row r="33" spans="1:33" ht="13.5" customHeight="1" x14ac:dyDescent="0.2">
      <c r="A33" s="228" t="s">
        <v>34</v>
      </c>
      <c r="B33" s="230" t="s">
        <v>46</v>
      </c>
      <c r="C33" s="196" t="s">
        <v>18</v>
      </c>
      <c r="D33" s="197"/>
      <c r="E33" s="197"/>
      <c r="F33" s="198"/>
      <c r="G33" s="199" t="s">
        <v>96</v>
      </c>
      <c r="H33" s="200"/>
      <c r="I33" s="200"/>
      <c r="J33" s="200"/>
      <c r="K33" s="200"/>
      <c r="L33" s="200"/>
      <c r="M33" s="201"/>
      <c r="N33" s="236" t="s">
        <v>47</v>
      </c>
      <c r="Y33" s="63"/>
      <c r="Z33" s="63"/>
      <c r="AA33" s="63"/>
      <c r="AB33" s="63"/>
      <c r="AC33" s="63"/>
      <c r="AD33" s="63"/>
      <c r="AE33" s="63"/>
      <c r="AF33" s="63">
        <v>11100</v>
      </c>
      <c r="AG33" s="63" t="s">
        <v>63</v>
      </c>
    </row>
    <row r="34" spans="1:33" s="11" customFormat="1" ht="13.5" customHeight="1" thickBot="1" x14ac:dyDescent="0.25">
      <c r="A34" s="229"/>
      <c r="B34" s="231"/>
      <c r="C34" s="202" t="s">
        <v>40</v>
      </c>
      <c r="D34" s="203"/>
      <c r="E34" s="204" t="s">
        <v>0</v>
      </c>
      <c r="F34" s="205"/>
      <c r="G34" s="206" t="s">
        <v>97</v>
      </c>
      <c r="H34" s="207"/>
      <c r="I34" s="207"/>
      <c r="J34" s="207"/>
      <c r="K34" s="208" t="s">
        <v>98</v>
      </c>
      <c r="L34" s="207"/>
      <c r="M34" s="205"/>
      <c r="N34" s="237"/>
      <c r="Y34" s="64"/>
      <c r="Z34" s="64"/>
      <c r="AA34" s="64"/>
      <c r="AB34" s="64"/>
      <c r="AC34" s="64"/>
      <c r="AD34" s="64"/>
      <c r="AE34" s="64"/>
      <c r="AF34" s="65">
        <v>11110</v>
      </c>
      <c r="AG34" s="65" t="s">
        <v>53</v>
      </c>
    </row>
    <row r="35" spans="1:33" ht="25.5" customHeight="1" x14ac:dyDescent="0.2">
      <c r="A35" s="20" t="str">
        <f>IF($B$5="","",IF($B$5="長岡工業高等専門学校","長岡高専",IF($B$5="十日町高等学校松之山分校","十日町松之山",$B$5)))</f>
        <v/>
      </c>
      <c r="B35" s="31">
        <v>1</v>
      </c>
      <c r="C35" s="209"/>
      <c r="D35" s="210"/>
      <c r="E35" s="211"/>
      <c r="F35" s="212"/>
      <c r="G35" s="209"/>
      <c r="H35" s="213"/>
      <c r="I35" s="213"/>
      <c r="J35" s="210"/>
      <c r="K35" s="211"/>
      <c r="L35" s="213"/>
      <c r="M35" s="212"/>
      <c r="N35" s="58"/>
      <c r="P35" s="10" t="str">
        <f>IF(C35="",IF(Y35&lt;&gt;11111,"選手名(姓)が未入力です",""),IF(Y35=0,"",IF(Y35=11111,"",VLOOKUP(Y35,$AF$20:$AG$34,2)&amp;"が未入力です")))</f>
        <v/>
      </c>
      <c r="Y35" s="63">
        <f>SUM(Z35:AD35)</f>
        <v>11111</v>
      </c>
      <c r="Z35" s="63">
        <f>IF(C35="",1,0)</f>
        <v>1</v>
      </c>
      <c r="AA35" s="63">
        <f>IF(E35="",10,0)</f>
        <v>10</v>
      </c>
      <c r="AB35" s="63">
        <f>IF(G35="",100,0)</f>
        <v>100</v>
      </c>
      <c r="AC35" s="63">
        <f>IF(K35="",1000,0)</f>
        <v>1000</v>
      </c>
      <c r="AD35" s="63">
        <f>IF(N35="",10000,0)</f>
        <v>10000</v>
      </c>
      <c r="AE35" s="63"/>
      <c r="AF35" s="63"/>
      <c r="AG35" s="63"/>
    </row>
    <row r="36" spans="1:33" ht="25.5" customHeight="1" x14ac:dyDescent="0.2">
      <c r="A36" s="21" t="str">
        <f>IF($B$5="","",IF($B$5="長岡工業高等専門学校","長岡高専",IF($B$5="十日町高等学校松之山分校","十日町松之山",$B$5)))</f>
        <v/>
      </c>
      <c r="B36" s="30">
        <v>2</v>
      </c>
      <c r="C36" s="214"/>
      <c r="D36" s="215"/>
      <c r="E36" s="184"/>
      <c r="F36" s="216"/>
      <c r="G36" s="214"/>
      <c r="H36" s="185"/>
      <c r="I36" s="185"/>
      <c r="J36" s="215"/>
      <c r="K36" s="184"/>
      <c r="L36" s="185"/>
      <c r="M36" s="216"/>
      <c r="N36" s="56"/>
      <c r="P36" s="10" t="str">
        <f>IF(C36="",IF(Y36&lt;&gt;11111,"選手名(姓)が未入力です",""),IF(Y36=0,"",IF(Y36=11111,"",VLOOKUP(Y36,$AF$20:$AG$34,2)&amp;"が未入力です")))</f>
        <v/>
      </c>
      <c r="Y36" s="63">
        <f>SUM(Z36:AD36)</f>
        <v>11111</v>
      </c>
      <c r="Z36" s="63">
        <f>IF(C36="",1,0)</f>
        <v>1</v>
      </c>
      <c r="AA36" s="63">
        <f>IF(E36="",10,0)</f>
        <v>10</v>
      </c>
      <c r="AB36" s="63">
        <f>IF(G36="",100,0)</f>
        <v>100</v>
      </c>
      <c r="AC36" s="63">
        <f>IF(K36="",1000,0)</f>
        <v>1000</v>
      </c>
      <c r="AD36" s="63">
        <f>IF(N36="",10000,0)</f>
        <v>10000</v>
      </c>
      <c r="AE36" s="63"/>
      <c r="AF36" s="63"/>
      <c r="AG36" s="63"/>
    </row>
    <row r="37" spans="1:33" ht="25.5" customHeight="1" x14ac:dyDescent="0.2">
      <c r="A37" s="21" t="str">
        <f>IF($B$5="","",IF($B$5="長岡工業高等専門学校","長岡高専",IF($B$5="十日町高等学校松之山分校","十日町松之山",$B$5)))</f>
        <v/>
      </c>
      <c r="B37" s="30">
        <v>3</v>
      </c>
      <c r="C37" s="214"/>
      <c r="D37" s="215"/>
      <c r="E37" s="184"/>
      <c r="F37" s="216"/>
      <c r="G37" s="214"/>
      <c r="H37" s="185"/>
      <c r="I37" s="185"/>
      <c r="J37" s="215"/>
      <c r="K37" s="184"/>
      <c r="L37" s="185"/>
      <c r="M37" s="216"/>
      <c r="N37" s="56"/>
      <c r="P37" s="10" t="str">
        <f>IF(C37="",IF(Y37&lt;&gt;11111,"選手名(姓)が未入力です",""),IF(Y37=0,"",IF(Y37=11111,"",VLOOKUP(Y37,$AF$20:$AG$34,2)&amp;"が未入力です")))</f>
        <v/>
      </c>
      <c r="Y37" s="63">
        <f>SUM(Z37:AD37)</f>
        <v>11111</v>
      </c>
      <c r="Z37" s="63">
        <f>IF(C37="",1,0)</f>
        <v>1</v>
      </c>
      <c r="AA37" s="63">
        <f>IF(E37="",10,0)</f>
        <v>10</v>
      </c>
      <c r="AB37" s="63">
        <f>IF(G37="",100,0)</f>
        <v>100</v>
      </c>
      <c r="AC37" s="63">
        <f>IF(K37="",1000,0)</f>
        <v>1000</v>
      </c>
      <c r="AD37" s="63">
        <f>IF(N37="",10000,0)</f>
        <v>10000</v>
      </c>
      <c r="AE37" s="63"/>
      <c r="AF37" s="63"/>
      <c r="AG37" s="63"/>
    </row>
    <row r="38" spans="1:33" ht="25.5" customHeight="1" x14ac:dyDescent="0.2">
      <c r="A38" s="21" t="str">
        <f>IF($B$5="","",IF($B$5="長岡工業高等専門学校","長岡高専",IF($B$5="十日町高等学校松之山分校","十日町松之山",$B$5)))</f>
        <v/>
      </c>
      <c r="B38" s="30">
        <v>4</v>
      </c>
      <c r="C38" s="214"/>
      <c r="D38" s="215"/>
      <c r="E38" s="184"/>
      <c r="F38" s="216"/>
      <c r="G38" s="214"/>
      <c r="H38" s="185"/>
      <c r="I38" s="185"/>
      <c r="J38" s="215"/>
      <c r="K38" s="184"/>
      <c r="L38" s="185"/>
      <c r="M38" s="216"/>
      <c r="N38" s="56"/>
      <c r="P38" s="10" t="str">
        <f>IF(C38="",IF(Y38&lt;&gt;11111,"選手名(姓)が未入力です",""),IF(Y38=0,"",IF(Y38=11111,"",VLOOKUP(Y38,$AF$20:$AG$34,2)&amp;"が未入力です")))</f>
        <v/>
      </c>
      <c r="Y38" s="63">
        <f>SUM(Z38:AD38)</f>
        <v>11111</v>
      </c>
      <c r="Z38" s="63">
        <f>IF(C38="",1,0)</f>
        <v>1</v>
      </c>
      <c r="AA38" s="63">
        <f>IF(E38="",10,0)</f>
        <v>10</v>
      </c>
      <c r="AB38" s="63">
        <f>IF(G38="",100,0)</f>
        <v>100</v>
      </c>
      <c r="AC38" s="63">
        <f>IF(K38="",1000,0)</f>
        <v>1000</v>
      </c>
      <c r="AD38" s="63">
        <f>IF(N38="",10000,0)</f>
        <v>10000</v>
      </c>
      <c r="AE38" s="63"/>
      <c r="AF38" s="63"/>
      <c r="AG38" s="63"/>
    </row>
    <row r="39" spans="1:33" ht="25.5" customHeight="1" x14ac:dyDescent="0.2">
      <c r="A39" s="22" t="str">
        <f>IF($B$5="","",IF($B$5="長岡工業高等専門学校","長岡高専",IF($B$5="十日町高等学校松之山分校","十日町松之山",$B$5)))</f>
        <v/>
      </c>
      <c r="B39" s="32">
        <v>5</v>
      </c>
      <c r="C39" s="217"/>
      <c r="D39" s="218"/>
      <c r="E39" s="190"/>
      <c r="F39" s="219"/>
      <c r="G39" s="217"/>
      <c r="H39" s="191"/>
      <c r="I39" s="191"/>
      <c r="J39" s="218"/>
      <c r="K39" s="190"/>
      <c r="L39" s="191"/>
      <c r="M39" s="219"/>
      <c r="N39" s="59"/>
      <c r="P39" s="10" t="str">
        <f>IF(C39="",IF(Y39&lt;&gt;11111,"選手名(姓)が未入力です",""),IF(Y39=0,"",IF(Y39=11111,"",VLOOKUP(Y39,$AF$20:$AG$34,2)&amp;"が未入力です")))</f>
        <v/>
      </c>
      <c r="Y39" s="63">
        <f>SUM(Z39:AD39)</f>
        <v>11111</v>
      </c>
      <c r="Z39" s="63">
        <f>IF(C39="",1,0)</f>
        <v>1</v>
      </c>
      <c r="AA39" s="63">
        <f>IF(E39="",10,0)</f>
        <v>10</v>
      </c>
      <c r="AB39" s="63">
        <f>IF(G39="",100,0)</f>
        <v>100</v>
      </c>
      <c r="AC39" s="63">
        <f>IF(K39="",1000,0)</f>
        <v>1000</v>
      </c>
      <c r="AD39" s="63">
        <f>IF(N39="",10000,0)</f>
        <v>10000</v>
      </c>
      <c r="AE39" s="63"/>
      <c r="AF39" s="63"/>
      <c r="AG39" s="63"/>
    </row>
    <row r="40" spans="1:33" ht="8.25" customHeight="1" x14ac:dyDescent="0.2"/>
    <row r="41" spans="1:33" x14ac:dyDescent="0.2">
      <c r="A41" s="10" t="s">
        <v>64</v>
      </c>
      <c r="E41" s="39"/>
      <c r="F41" s="39"/>
    </row>
    <row r="42" spans="1:33" ht="8.25" customHeight="1" x14ac:dyDescent="0.2">
      <c r="E42" s="39"/>
      <c r="F42" s="39"/>
    </row>
    <row r="43" spans="1:33" ht="22.5" customHeight="1" x14ac:dyDescent="0.2">
      <c r="A43" s="220" t="str">
        <f>IF($B$5="","",IF($B$5="十日町高等学校松之山分校","十日町",$B$5))</f>
        <v/>
      </c>
      <c r="B43" s="220"/>
      <c r="C43" s="220"/>
      <c r="D43" s="34" t="str">
        <f>IF(A43="長岡工業高等専門学校","長",IF(OR(A43="燕中等",A43="津南中等"),"教育学校長","高等学校長"))</f>
        <v>高等学校長</v>
      </c>
      <c r="E43" s="34"/>
      <c r="F43" s="41"/>
      <c r="G43" s="221"/>
      <c r="H43" s="221"/>
      <c r="I43" s="221"/>
      <c r="J43" s="221"/>
      <c r="K43" s="221"/>
      <c r="L43" s="221"/>
      <c r="M43" s="222"/>
      <c r="N43" s="60" t="s">
        <v>12</v>
      </c>
      <c r="P43" s="62" t="str">
        <f>IF(G43="","校長名が未入力です","")</f>
        <v>校長名が未入力です</v>
      </c>
    </row>
    <row r="46" spans="1:33" x14ac:dyDescent="0.2">
      <c r="A46" s="23"/>
    </row>
  </sheetData>
  <customSheetViews>
    <customSheetView guid="{05C20E56-CE58-43D5-9D45-E0478FB7E0B5}" showPageBreaks="1" fitToPage="1" printArea="1" view="pageBreakPreview" topLeftCell="B7">
      <selection activeCell="M11" sqref="M11"/>
      <pageMargins left="0.39370078740157483" right="0.39370078740157483" top="0.39370078740157483" bottom="0.39370078740157483" header="0.51181102362204722" footer="0.51181102362204722"/>
      <printOptions horizontalCentered="1" verticalCentered="1"/>
      <pageSetup paperSize="9" orientation="portrait" r:id="rId1"/>
      <headerFooter alignWithMargins="0"/>
    </customSheetView>
  </customSheetViews>
  <mergeCells count="112">
    <mergeCell ref="N33:N34"/>
    <mergeCell ref="H5:N5"/>
    <mergeCell ref="N18:N19"/>
    <mergeCell ref="A20:A21"/>
    <mergeCell ref="B20:B21"/>
    <mergeCell ref="A22:A23"/>
    <mergeCell ref="B22:B23"/>
    <mergeCell ref="A24:A25"/>
    <mergeCell ref="B24:B25"/>
    <mergeCell ref="A26:A27"/>
    <mergeCell ref="B26:B27"/>
    <mergeCell ref="C28:D28"/>
    <mergeCell ref="E28:F28"/>
    <mergeCell ref="G28:J28"/>
    <mergeCell ref="K28:M28"/>
    <mergeCell ref="C29:D29"/>
    <mergeCell ref="E29:F29"/>
    <mergeCell ref="G29:J29"/>
    <mergeCell ref="K29:M29"/>
    <mergeCell ref="C31:D31"/>
    <mergeCell ref="E31:F31"/>
    <mergeCell ref="C25:D25"/>
    <mergeCell ref="E25:F25"/>
    <mergeCell ref="G25:J25"/>
    <mergeCell ref="C39:D39"/>
    <mergeCell ref="E39:F39"/>
    <mergeCell ref="G39:J39"/>
    <mergeCell ref="K39:M39"/>
    <mergeCell ref="A43:C43"/>
    <mergeCell ref="G43:M43"/>
    <mergeCell ref="A6:A8"/>
    <mergeCell ref="A13:A14"/>
    <mergeCell ref="A18:A19"/>
    <mergeCell ref="B18:B19"/>
    <mergeCell ref="A28:A29"/>
    <mergeCell ref="B28:B29"/>
    <mergeCell ref="A33:A34"/>
    <mergeCell ref="B33:B34"/>
    <mergeCell ref="C36:D36"/>
    <mergeCell ref="E36:F36"/>
    <mergeCell ref="G36:J36"/>
    <mergeCell ref="K36:M36"/>
    <mergeCell ref="C37:D37"/>
    <mergeCell ref="E37:F37"/>
    <mergeCell ref="G37:J37"/>
    <mergeCell ref="K37:M37"/>
    <mergeCell ref="C38:D38"/>
    <mergeCell ref="E38:F38"/>
    <mergeCell ref="G38:J38"/>
    <mergeCell ref="K38:M38"/>
    <mergeCell ref="C33:F33"/>
    <mergeCell ref="G33:M33"/>
    <mergeCell ref="C34:D34"/>
    <mergeCell ref="E34:F34"/>
    <mergeCell ref="G34:J34"/>
    <mergeCell ref="K34:M34"/>
    <mergeCell ref="C35:D35"/>
    <mergeCell ref="E35:F35"/>
    <mergeCell ref="G35:J35"/>
    <mergeCell ref="K35:M35"/>
    <mergeCell ref="K25:M25"/>
    <mergeCell ref="C26:D26"/>
    <mergeCell ref="E26:F26"/>
    <mergeCell ref="G26:J26"/>
    <mergeCell ref="K26:M26"/>
    <mergeCell ref="C27:D27"/>
    <mergeCell ref="E27:F27"/>
    <mergeCell ref="G27:J27"/>
    <mergeCell ref="K27:M27"/>
    <mergeCell ref="C22:D22"/>
    <mergeCell ref="E22:F22"/>
    <mergeCell ref="G22:J22"/>
    <mergeCell ref="K22:M22"/>
    <mergeCell ref="C23:D23"/>
    <mergeCell ref="E23:F23"/>
    <mergeCell ref="G23:J23"/>
    <mergeCell ref="K23:M23"/>
    <mergeCell ref="C24:D24"/>
    <mergeCell ref="E24:F24"/>
    <mergeCell ref="G24:J24"/>
    <mergeCell ref="K24:M24"/>
    <mergeCell ref="C19:D19"/>
    <mergeCell ref="E19:F19"/>
    <mergeCell ref="G19:J19"/>
    <mergeCell ref="K19:M19"/>
    <mergeCell ref="C20:D20"/>
    <mergeCell ref="E20:F20"/>
    <mergeCell ref="G20:J20"/>
    <mergeCell ref="K20:M20"/>
    <mergeCell ref="C21:D21"/>
    <mergeCell ref="E21:F21"/>
    <mergeCell ref="G21:J21"/>
    <mergeCell ref="K21:M21"/>
    <mergeCell ref="C12:D12"/>
    <mergeCell ref="J12:K12"/>
    <mergeCell ref="C13:D13"/>
    <mergeCell ref="J13:K13"/>
    <mergeCell ref="C14:D14"/>
    <mergeCell ref="J14:K14"/>
    <mergeCell ref="C16:D16"/>
    <mergeCell ref="E16:F16"/>
    <mergeCell ref="C18:F18"/>
    <mergeCell ref="G18:M18"/>
    <mergeCell ref="A1:B1"/>
    <mergeCell ref="C1:N1"/>
    <mergeCell ref="B3:C3"/>
    <mergeCell ref="B5:G5"/>
    <mergeCell ref="C6:N6"/>
    <mergeCell ref="C7:N7"/>
    <mergeCell ref="C8:N8"/>
    <mergeCell ref="C10:D10"/>
    <mergeCell ref="C11:D11"/>
  </mergeCells>
  <phoneticPr fontId="19"/>
  <dataValidations count="9">
    <dataValidation imeMode="on" allowBlank="1" showInputMessage="1" showErrorMessage="1" prompt="選手の姓を空白なしで入力してください" sqref="C21:C29 C20:D20 C35:C39" xr:uid="{00000000-0002-0000-0200-000000000000}"/>
    <dataValidation imeMode="hiragana" allowBlank="1" showInputMessage="1" showErrorMessage="1" prompt="選手の姓を全角ひらがなで入力してください" sqref="G20:I29 G35:G39" xr:uid="{00000000-0002-0000-0200-000001000000}"/>
    <dataValidation type="list" allowBlank="1" showInputMessage="1" showErrorMessage="1" prompt="▼ボタンをクリックし、学年を選択してください" sqref="N35:N39 N20:N29" xr:uid="{00000000-0002-0000-0200-000002000000}">
      <formula1>"２,１"</formula1>
    </dataValidation>
    <dataValidation type="list" allowBlank="1" showInputMessage="1" showErrorMessage="1" prompt="▼ボタンをクリックし、性別を選択してください_x000a_" sqref="B3:C3" xr:uid="{00000000-0002-0000-0200-000003000000}">
      <formula1>"男子,女子"</formula1>
    </dataValidation>
    <dataValidation type="list" allowBlank="1" showInputMessage="1" showErrorMessage="1" prompt="▼をクリックして、参加の有無を選択してください" sqref="E16:F16 E31:F31" xr:uid="{00000000-0002-0000-0200-000004000000}">
      <formula1>"参加,不参加"</formula1>
    </dataValidation>
    <dataValidation type="list" allowBlank="1" showInputMessage="1" showErrorMessage="1" prompt="引率される場合は、▼ボタンをクリックし、○を選択してください" sqref="G12:G14 I12:I14 L12:L14" xr:uid="{00000000-0002-0000-0200-000005000000}">
      <formula1>"○,"</formula1>
    </dataValidation>
    <dataValidation imeMode="on" allowBlank="1" showInputMessage="1" showErrorMessage="1" prompt="選手の名を空白なしで入力してください" sqref="E20:F29 E35:E39" xr:uid="{00000000-0002-0000-0200-000006000000}"/>
    <dataValidation imeMode="hiragana" allowBlank="1" showInputMessage="1" showErrorMessage="1" prompt="選手の名を全角ひらがなで入力してください" sqref="K20:M29 K35:K39" xr:uid="{00000000-0002-0000-0200-000007000000}"/>
    <dataValidation type="list" allowBlank="1" showInputMessage="1" showErrorMessage="1" prompt="▼ボタンをクリックし、学校名を選択してください" sqref="B5:G5" xr:uid="{00000000-0002-0000-0200-000008000000}">
      <formula1>INDIRECT("加盟校!ｂ1:ｂ25")</formula1>
    </dataValidation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96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37"/>
  <sheetViews>
    <sheetView view="pageBreakPreview" topLeftCell="A31" zoomScaleNormal="100" zoomScaleSheetLayoutView="100" workbookViewId="0">
      <selection activeCell="J31" sqref="J31"/>
    </sheetView>
  </sheetViews>
  <sheetFormatPr defaultColWidth="9" defaultRowHeight="13" x14ac:dyDescent="0.2"/>
  <cols>
    <col min="1" max="1" width="12.453125" style="10" customWidth="1"/>
    <col min="2" max="2" width="11.26953125" style="10" customWidth="1"/>
    <col min="3" max="3" width="6.26953125" style="10" customWidth="1"/>
    <col min="4" max="5" width="5" style="10" customWidth="1"/>
    <col min="6" max="9" width="6.26953125" style="10" customWidth="1"/>
    <col min="10" max="10" width="2.453125" style="10" customWidth="1"/>
    <col min="11" max="11" width="3.7265625" style="10" customWidth="1"/>
    <col min="12" max="12" width="6.26953125" style="10" customWidth="1"/>
    <col min="13" max="13" width="11.26953125" style="10" customWidth="1"/>
    <col min="14" max="14" width="5.7265625" style="10" customWidth="1"/>
    <col min="15" max="15" width="9" style="10" bestFit="1" customWidth="1"/>
    <col min="16" max="16384" width="9" style="10"/>
  </cols>
  <sheetData>
    <row r="1" spans="1:16" ht="25.5" x14ac:dyDescent="0.2">
      <c r="A1" s="168" t="str">
        <f ca="1">"令和"&amp;DBCS(YEAR(TODAY())-2018)&amp;"年度"</f>
        <v>令和４年度</v>
      </c>
      <c r="B1" s="168"/>
      <c r="C1" s="168" t="s">
        <v>99</v>
      </c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6" ht="8.25" customHeight="1" x14ac:dyDescent="0.2"/>
    <row r="3" spans="1:16" ht="25.5" customHeight="1" x14ac:dyDescent="0.2">
      <c r="A3" s="13" t="s">
        <v>32</v>
      </c>
      <c r="B3" s="245" t="str">
        <f>IF(参加申込書①!B3="","",参加申込書①!B3)</f>
        <v/>
      </c>
      <c r="C3" s="246"/>
      <c r="N3" s="12" t="s">
        <v>65</v>
      </c>
    </row>
    <row r="4" spans="1:16" ht="8.25" customHeight="1" x14ac:dyDescent="0.2"/>
    <row r="5" spans="1:16" ht="25.5" customHeight="1" x14ac:dyDescent="0.2">
      <c r="A5" s="14" t="s">
        <v>34</v>
      </c>
      <c r="B5" s="247" t="str">
        <f>IF(参加申込書①!B5="","",参加申込書①!B5)</f>
        <v/>
      </c>
      <c r="C5" s="248"/>
      <c r="D5" s="248"/>
      <c r="E5" s="248"/>
      <c r="F5" s="248"/>
      <c r="G5" s="248"/>
      <c r="H5" s="45" t="str">
        <f>IF(参加申込書①!H5="","",参加申込書①!H5)</f>
        <v>高等学校</v>
      </c>
      <c r="I5" s="45"/>
      <c r="J5" s="45"/>
      <c r="K5" s="45"/>
      <c r="L5" s="45"/>
      <c r="M5" s="45"/>
      <c r="N5" s="52"/>
    </row>
    <row r="6" spans="1:16" ht="25.5" customHeight="1" x14ac:dyDescent="0.2">
      <c r="A6" s="223" t="s">
        <v>35</v>
      </c>
      <c r="B6" s="24" t="s">
        <v>36</v>
      </c>
      <c r="C6" s="173" t="str">
        <f>IF(参加申込書①!C6="","",参加申込書①!C6)</f>
        <v/>
      </c>
      <c r="D6" s="174" t="str">
        <f>IF(参加申込書①!D6="","",参加申込書①!D6)</f>
        <v/>
      </c>
      <c r="E6" s="175" t="str">
        <f>IF(参加申込書①!E6="","",参加申込書①!E6)</f>
        <v/>
      </c>
      <c r="F6" s="175" t="str">
        <f>IF(参加申込書①!F6="","",参加申込書①!F6)</f>
        <v/>
      </c>
      <c r="G6" s="175" t="str">
        <f>IF(参加申込書①!G6="","",参加申込書①!G6)</f>
        <v/>
      </c>
      <c r="H6" s="175" t="str">
        <f>IF(参加申込書①!H6="","",参加申込書①!H6)</f>
        <v/>
      </c>
      <c r="I6" s="175" t="str">
        <f>IF(参加申込書①!I6="","",参加申込書①!I6)</f>
        <v/>
      </c>
      <c r="J6" s="175" t="str">
        <f>IF(参加申込書①!J6="","",参加申込書①!J6)</f>
        <v/>
      </c>
      <c r="K6" s="175" t="str">
        <f>IF(参加申込書①!K6="","",参加申込書①!K6)</f>
        <v/>
      </c>
      <c r="L6" s="175" t="str">
        <f>IF(参加申込書①!L6="","",参加申込書①!L6)</f>
        <v/>
      </c>
      <c r="M6" s="175" t="str">
        <f>IF(参加申込書①!M6="","",参加申込書①!M6)</f>
        <v/>
      </c>
      <c r="N6" s="176" t="str">
        <f>IF(参加申込書①!N6="","",参加申込書①!N6)</f>
        <v/>
      </c>
    </row>
    <row r="7" spans="1:16" ht="25.5" customHeight="1" x14ac:dyDescent="0.2">
      <c r="A7" s="224"/>
      <c r="B7" s="24" t="s">
        <v>37</v>
      </c>
      <c r="C7" s="173" t="str">
        <f>IF(参加申込書①!C7="","",参加申込書①!C7)</f>
        <v/>
      </c>
      <c r="D7" s="174" t="str">
        <f>IF(参加申込書①!D7="","",参加申込書①!D7)</f>
        <v/>
      </c>
      <c r="E7" s="174" t="str">
        <f>IF(参加申込書①!E7="","",参加申込書①!E7)</f>
        <v/>
      </c>
      <c r="F7" s="174" t="str">
        <f>IF(参加申込書①!F7="","",参加申込書①!F7)</f>
        <v/>
      </c>
      <c r="G7" s="174" t="str">
        <f>IF(参加申込書①!G7="","",参加申込書①!G7)</f>
        <v/>
      </c>
      <c r="H7" s="174" t="str">
        <f>IF(参加申込書①!H7="","",参加申込書①!H7)</f>
        <v/>
      </c>
      <c r="I7" s="174" t="str">
        <f>IF(参加申込書①!I7="","",参加申込書①!I7)</f>
        <v/>
      </c>
      <c r="J7" s="174" t="str">
        <f>IF(参加申込書①!J7="","",参加申込書①!J7)</f>
        <v/>
      </c>
      <c r="K7" s="174" t="str">
        <f>IF(参加申込書①!K7="","",参加申込書①!K7)</f>
        <v/>
      </c>
      <c r="L7" s="174" t="str">
        <f>IF(参加申込書①!L7="","",参加申込書①!L7)</f>
        <v/>
      </c>
      <c r="M7" s="174" t="str">
        <f>IF(参加申込書①!M7="","",参加申込書①!M7)</f>
        <v/>
      </c>
      <c r="N7" s="177" t="str">
        <f>IF(参加申込書①!N7="","",参加申込書①!N7)</f>
        <v/>
      </c>
    </row>
    <row r="8" spans="1:16" ht="25.5" customHeight="1" x14ac:dyDescent="0.2">
      <c r="A8" s="224"/>
      <c r="B8" s="69" t="s">
        <v>38</v>
      </c>
      <c r="C8" s="249" t="str">
        <f>IF(参加申込書①!C8="","",参加申込書①!C8)</f>
        <v/>
      </c>
      <c r="D8" s="250" t="str">
        <f>IF(参加申込書①!D8="","",参加申込書①!D8)</f>
        <v/>
      </c>
      <c r="E8" s="251" t="str">
        <f>IF(参加申込書①!E8="","",参加申込書①!E8)</f>
        <v/>
      </c>
      <c r="F8" s="180" t="str">
        <f>IF(参加申込書①!F8="","",参加申込書①!F8)</f>
        <v/>
      </c>
      <c r="G8" s="180" t="str">
        <f>IF(参加申込書①!G8="","",参加申込書①!G8)</f>
        <v/>
      </c>
      <c r="H8" s="180" t="str">
        <f>IF(参加申込書①!H8="","",参加申込書①!H8)</f>
        <v/>
      </c>
      <c r="I8" s="180" t="str">
        <f>IF(参加申込書①!I8="","",参加申込書①!I8)</f>
        <v/>
      </c>
      <c r="J8" s="180" t="str">
        <f>IF(参加申込書①!J8="","",参加申込書①!J8)</f>
        <v/>
      </c>
      <c r="K8" s="180" t="str">
        <f>IF(参加申込書①!K8="","",参加申込書①!K8)</f>
        <v/>
      </c>
      <c r="L8" s="180" t="str">
        <f>IF(参加申込書①!L8="","",参加申込書①!L8)</f>
        <v/>
      </c>
      <c r="M8" s="180" t="str">
        <f>IF(参加申込書①!M8="","",参加申込書①!M8)</f>
        <v/>
      </c>
      <c r="N8" s="181" t="str">
        <f>IF(参加申込書①!N8="","",参加申込書①!N8)</f>
        <v/>
      </c>
    </row>
    <row r="9" spans="1:16" ht="25.5" customHeight="1" x14ac:dyDescent="0.2">
      <c r="A9" s="66" t="s">
        <v>41</v>
      </c>
      <c r="B9" s="70" t="str">
        <f>IF(参加申込書①!B11="","",参加申込書①!B11)</f>
        <v/>
      </c>
      <c r="C9" s="252" t="str">
        <f>IF(参加申込書①!C11="","",参加申込書①!C11)</f>
        <v/>
      </c>
      <c r="D9" s="252" t="str">
        <f>IF(参加申込書①!D11="","",参加申込書①!D11)</f>
        <v/>
      </c>
      <c r="E9" s="78" t="s">
        <v>12</v>
      </c>
      <c r="F9" s="40"/>
      <c r="G9" s="40"/>
      <c r="H9" s="40"/>
      <c r="I9" s="40"/>
      <c r="J9" s="40"/>
      <c r="K9" s="40"/>
      <c r="L9" s="40"/>
      <c r="M9" s="11"/>
      <c r="N9" s="11"/>
    </row>
    <row r="10" spans="1:16" ht="25.5" customHeight="1" x14ac:dyDescent="0.2">
      <c r="A10" s="67"/>
      <c r="B10" s="71"/>
      <c r="C10" s="71"/>
      <c r="D10" s="71"/>
      <c r="E10" s="11"/>
      <c r="F10" s="40"/>
      <c r="G10" s="40"/>
      <c r="H10" s="11"/>
      <c r="I10" s="11"/>
      <c r="J10" s="11"/>
      <c r="K10" s="11"/>
    </row>
    <row r="11" spans="1:16" ht="25.5" customHeight="1" x14ac:dyDescent="0.2">
      <c r="A11" s="68" t="s">
        <v>14</v>
      </c>
      <c r="B11" s="72"/>
      <c r="C11" s="76" t="s">
        <v>9</v>
      </c>
      <c r="D11" s="77" t="s">
        <v>25</v>
      </c>
      <c r="E11" s="11"/>
      <c r="F11" s="79" t="s">
        <v>66</v>
      </c>
      <c r="G11" s="80" t="s">
        <v>55</v>
      </c>
      <c r="H11" s="11"/>
      <c r="I11" s="11"/>
      <c r="J11" s="11"/>
      <c r="K11" s="11"/>
      <c r="P11" s="62" t="str">
        <f>IF(B11="","参加実人数が未入力です","")</f>
        <v>参加実人数が未入力です</v>
      </c>
    </row>
    <row r="12" spans="1:16" ht="25.5" customHeight="1" x14ac:dyDescent="0.2">
      <c r="A12" s="67"/>
      <c r="B12" s="71"/>
      <c r="C12" s="71"/>
      <c r="D12" s="71"/>
      <c r="E12" s="11"/>
      <c r="F12" s="40"/>
      <c r="G12" s="80" t="s">
        <v>39</v>
      </c>
      <c r="H12" s="11"/>
      <c r="I12" s="11"/>
      <c r="J12" s="11"/>
      <c r="K12" s="11"/>
    </row>
    <row r="13" spans="1:16" ht="8.25" customHeight="1" x14ac:dyDescent="0.2"/>
    <row r="14" spans="1:16" ht="25.5" customHeight="1" x14ac:dyDescent="0.2">
      <c r="A14" s="19" t="s">
        <v>67</v>
      </c>
      <c r="C14" s="194" t="s">
        <v>8</v>
      </c>
      <c r="D14" s="195"/>
      <c r="E14" s="169"/>
      <c r="F14" s="170"/>
      <c r="P14" s="62" t="str">
        <f>IF(E14="","参加の有無が未入力です","")</f>
        <v>参加の有無が未入力です</v>
      </c>
    </row>
    <row r="15" spans="1:16" ht="8.25" customHeight="1" x14ac:dyDescent="0.2"/>
    <row r="16" spans="1:16" ht="18.75" customHeight="1" x14ac:dyDescent="0.2">
      <c r="A16" s="10" t="s">
        <v>68</v>
      </c>
    </row>
    <row r="17" spans="1:33" ht="8.25" customHeight="1" x14ac:dyDescent="0.2"/>
    <row r="18" spans="1:33" s="11" customFormat="1" ht="13.5" customHeight="1" x14ac:dyDescent="0.2">
      <c r="A18" s="228" t="s">
        <v>34</v>
      </c>
      <c r="B18" s="253" t="s">
        <v>19</v>
      </c>
      <c r="C18" s="196" t="s">
        <v>18</v>
      </c>
      <c r="D18" s="197"/>
      <c r="E18" s="197"/>
      <c r="F18" s="198"/>
      <c r="G18" s="199" t="s">
        <v>96</v>
      </c>
      <c r="H18" s="200"/>
      <c r="I18" s="200"/>
      <c r="J18" s="200"/>
      <c r="K18" s="200"/>
      <c r="L18" s="200"/>
      <c r="M18" s="201"/>
      <c r="N18" s="255" t="s">
        <v>70</v>
      </c>
    </row>
    <row r="19" spans="1:33" s="11" customFormat="1" ht="13.5" customHeight="1" x14ac:dyDescent="0.2">
      <c r="A19" s="229"/>
      <c r="B19" s="254"/>
      <c r="C19" s="202" t="s">
        <v>40</v>
      </c>
      <c r="D19" s="203"/>
      <c r="E19" s="204" t="s">
        <v>0</v>
      </c>
      <c r="F19" s="205"/>
      <c r="G19" s="206" t="s">
        <v>253</v>
      </c>
      <c r="H19" s="207"/>
      <c r="I19" s="207"/>
      <c r="J19" s="207"/>
      <c r="K19" s="208" t="s">
        <v>98</v>
      </c>
      <c r="L19" s="207"/>
      <c r="M19" s="205"/>
      <c r="N19" s="237"/>
    </row>
    <row r="20" spans="1:33" ht="25.5" customHeight="1" x14ac:dyDescent="0.2">
      <c r="A20" s="256" t="str">
        <f>IF($B$5="","",IF($B$5="長岡工業高等専門学校","長岡高専",IF($B$5="十日町高等学校松之山分校","十日町松之山",$B$5)))</f>
        <v/>
      </c>
      <c r="B20" s="73" t="s">
        <v>58</v>
      </c>
      <c r="C20" s="209"/>
      <c r="D20" s="210"/>
      <c r="E20" s="211"/>
      <c r="F20" s="212"/>
      <c r="G20" s="209"/>
      <c r="H20" s="213"/>
      <c r="I20" s="213"/>
      <c r="J20" s="210"/>
      <c r="K20" s="211"/>
      <c r="L20" s="213"/>
      <c r="M20" s="212"/>
      <c r="N20" s="81"/>
      <c r="P20" s="62" t="str">
        <f>IF(C20="",IF(Y20&lt;&gt;1111,"選手名(姓)が未入力です",""),IF(Y20=0,"",IF(Y20=1111,"",VLOOKUP(Y20,$AF$20:$AG$30,2)&amp;"が未入力です")))</f>
        <v/>
      </c>
      <c r="Y20" s="63">
        <f t="shared" ref="Y20:Y29" si="0">SUM(Z20:AD20)</f>
        <v>1111</v>
      </c>
      <c r="Z20" s="63">
        <f t="shared" ref="Z20:Z29" si="1">IF(C20="",1,0)</f>
        <v>1</v>
      </c>
      <c r="AA20" s="63">
        <f t="shared" ref="AA20:AA29" si="2">IF(E20="",10,0)</f>
        <v>10</v>
      </c>
      <c r="AB20" s="63">
        <f t="shared" ref="AB20:AB29" si="3">IF(G20="",100,0)</f>
        <v>100</v>
      </c>
      <c r="AC20" s="63">
        <f t="shared" ref="AC20:AC29" si="4">IF(K20="",1000,0)</f>
        <v>1000</v>
      </c>
      <c r="AD20" s="63"/>
      <c r="AE20" s="63"/>
      <c r="AF20" s="63">
        <v>10</v>
      </c>
      <c r="AG20" s="63" t="s">
        <v>71</v>
      </c>
    </row>
    <row r="21" spans="1:33" ht="25.5" customHeight="1" x14ac:dyDescent="0.2">
      <c r="A21" s="241"/>
      <c r="B21" s="74" t="s">
        <v>51</v>
      </c>
      <c r="C21" s="214"/>
      <c r="D21" s="215"/>
      <c r="E21" s="184"/>
      <c r="F21" s="216"/>
      <c r="G21" s="214"/>
      <c r="H21" s="185"/>
      <c r="I21" s="185"/>
      <c r="J21" s="215"/>
      <c r="K21" s="184"/>
      <c r="L21" s="185"/>
      <c r="M21" s="216"/>
      <c r="N21" s="82"/>
      <c r="P21" s="62" t="str">
        <f>IF(C21="",IF(Y21&lt;&gt;1111,"選手名(姓)が未入力です",""),IF(Y21=0,"",IF(Y21=1111,"",VLOOKUP(Y21,$AF$20:$AG$30,2)&amp;"が未入力です")))</f>
        <v/>
      </c>
      <c r="Y21" s="63">
        <f t="shared" si="0"/>
        <v>1111</v>
      </c>
      <c r="Z21" s="63">
        <f t="shared" si="1"/>
        <v>1</v>
      </c>
      <c r="AA21" s="63">
        <f t="shared" si="2"/>
        <v>10</v>
      </c>
      <c r="AB21" s="63">
        <f t="shared" si="3"/>
        <v>100</v>
      </c>
      <c r="AC21" s="63">
        <f t="shared" si="4"/>
        <v>1000</v>
      </c>
      <c r="AD21" s="63"/>
      <c r="AE21" s="63"/>
      <c r="AF21" s="63">
        <v>100</v>
      </c>
      <c r="AG21" s="63" t="s">
        <v>72</v>
      </c>
    </row>
    <row r="22" spans="1:33" ht="25.5" customHeight="1" x14ac:dyDescent="0.2">
      <c r="A22" s="241"/>
      <c r="B22" s="74" t="s">
        <v>73</v>
      </c>
      <c r="C22" s="214"/>
      <c r="D22" s="215"/>
      <c r="E22" s="184"/>
      <c r="F22" s="216"/>
      <c r="G22" s="214"/>
      <c r="H22" s="185"/>
      <c r="I22" s="185"/>
      <c r="J22" s="215"/>
      <c r="K22" s="184"/>
      <c r="L22" s="185"/>
      <c r="M22" s="216"/>
      <c r="N22" s="83"/>
      <c r="P22" s="62" t="str">
        <f t="shared" ref="P22:P29" si="5">IF(C22="",IF(Y22&lt;&gt;11111,"選手名(姓)が未入力です",""),IF(Y22=0,"",IF(Y22=11111,"",VLOOKUP(Y22,$AF$20:$AG$30,2)&amp;"が未入力です")))</f>
        <v/>
      </c>
      <c r="Y22" s="63">
        <f t="shared" si="0"/>
        <v>11111</v>
      </c>
      <c r="Z22" s="63">
        <f t="shared" si="1"/>
        <v>1</v>
      </c>
      <c r="AA22" s="63">
        <f t="shared" si="2"/>
        <v>10</v>
      </c>
      <c r="AB22" s="63">
        <f t="shared" si="3"/>
        <v>100</v>
      </c>
      <c r="AC22" s="63">
        <f t="shared" si="4"/>
        <v>1000</v>
      </c>
      <c r="AD22" s="63">
        <f t="shared" ref="AD22:AD29" si="6">IF(N22="",10000,0)</f>
        <v>10000</v>
      </c>
      <c r="AE22" s="63"/>
      <c r="AF22" s="63">
        <v>110</v>
      </c>
      <c r="AG22" s="63" t="s">
        <v>69</v>
      </c>
    </row>
    <row r="23" spans="1:33" ht="25.5" customHeight="1" x14ac:dyDescent="0.2">
      <c r="A23" s="241"/>
      <c r="B23" s="74" t="s">
        <v>3</v>
      </c>
      <c r="C23" s="214"/>
      <c r="D23" s="215"/>
      <c r="E23" s="184"/>
      <c r="F23" s="216"/>
      <c r="G23" s="214"/>
      <c r="H23" s="185"/>
      <c r="I23" s="185"/>
      <c r="J23" s="215"/>
      <c r="K23" s="184"/>
      <c r="L23" s="185"/>
      <c r="M23" s="216"/>
      <c r="N23" s="55"/>
      <c r="P23" s="62" t="str">
        <f t="shared" si="5"/>
        <v/>
      </c>
      <c r="Y23" s="63">
        <f t="shared" si="0"/>
        <v>11111</v>
      </c>
      <c r="Z23" s="63">
        <f t="shared" si="1"/>
        <v>1</v>
      </c>
      <c r="AA23" s="63">
        <f t="shared" si="2"/>
        <v>10</v>
      </c>
      <c r="AB23" s="63">
        <f t="shared" si="3"/>
        <v>100</v>
      </c>
      <c r="AC23" s="63">
        <f t="shared" si="4"/>
        <v>1000</v>
      </c>
      <c r="AD23" s="63">
        <f t="shared" si="6"/>
        <v>10000</v>
      </c>
      <c r="AE23" s="63"/>
      <c r="AF23" s="63">
        <v>1000</v>
      </c>
      <c r="AG23" s="63" t="s">
        <v>74</v>
      </c>
    </row>
    <row r="24" spans="1:33" ht="25.5" customHeight="1" x14ac:dyDescent="0.2">
      <c r="A24" s="241"/>
      <c r="B24" s="74" t="s">
        <v>75</v>
      </c>
      <c r="C24" s="214"/>
      <c r="D24" s="215"/>
      <c r="E24" s="184"/>
      <c r="F24" s="216"/>
      <c r="G24" s="214"/>
      <c r="H24" s="185"/>
      <c r="I24" s="185"/>
      <c r="J24" s="215"/>
      <c r="K24" s="184"/>
      <c r="L24" s="185"/>
      <c r="M24" s="216"/>
      <c r="N24" s="56"/>
      <c r="P24" s="62" t="str">
        <f t="shared" si="5"/>
        <v/>
      </c>
      <c r="Y24" s="63">
        <f t="shared" si="0"/>
        <v>11111</v>
      </c>
      <c r="Z24" s="63">
        <f t="shared" si="1"/>
        <v>1</v>
      </c>
      <c r="AA24" s="63">
        <f t="shared" si="2"/>
        <v>10</v>
      </c>
      <c r="AB24" s="63">
        <f t="shared" si="3"/>
        <v>100</v>
      </c>
      <c r="AC24" s="63">
        <f t="shared" si="4"/>
        <v>1000</v>
      </c>
      <c r="AD24" s="63">
        <f t="shared" si="6"/>
        <v>10000</v>
      </c>
      <c r="AE24" s="63"/>
      <c r="AF24" s="63">
        <v>1010</v>
      </c>
      <c r="AG24" s="63" t="s">
        <v>76</v>
      </c>
    </row>
    <row r="25" spans="1:33" ht="25.5" customHeight="1" x14ac:dyDescent="0.2">
      <c r="A25" s="241"/>
      <c r="B25" s="74" t="s">
        <v>1</v>
      </c>
      <c r="C25" s="214"/>
      <c r="D25" s="215"/>
      <c r="E25" s="184"/>
      <c r="F25" s="216"/>
      <c r="G25" s="214"/>
      <c r="H25" s="185"/>
      <c r="I25" s="185"/>
      <c r="J25" s="215"/>
      <c r="K25" s="184"/>
      <c r="L25" s="185"/>
      <c r="M25" s="216"/>
      <c r="N25" s="55"/>
      <c r="P25" s="62" t="str">
        <f t="shared" si="5"/>
        <v/>
      </c>
      <c r="Y25" s="63">
        <f t="shared" si="0"/>
        <v>11111</v>
      </c>
      <c r="Z25" s="63">
        <f t="shared" si="1"/>
        <v>1</v>
      </c>
      <c r="AA25" s="63">
        <f t="shared" si="2"/>
        <v>10</v>
      </c>
      <c r="AB25" s="63">
        <f t="shared" si="3"/>
        <v>100</v>
      </c>
      <c r="AC25" s="63">
        <f t="shared" si="4"/>
        <v>1000</v>
      </c>
      <c r="AD25" s="63">
        <f t="shared" si="6"/>
        <v>10000</v>
      </c>
      <c r="AE25" s="63"/>
      <c r="AF25" s="63">
        <v>1100</v>
      </c>
      <c r="AG25" s="63" t="s">
        <v>20</v>
      </c>
    </row>
    <row r="26" spans="1:33" ht="25.5" customHeight="1" x14ac:dyDescent="0.2">
      <c r="A26" s="241"/>
      <c r="B26" s="74" t="s">
        <v>7</v>
      </c>
      <c r="C26" s="214"/>
      <c r="D26" s="215"/>
      <c r="E26" s="184"/>
      <c r="F26" s="216"/>
      <c r="G26" s="214"/>
      <c r="H26" s="185"/>
      <c r="I26" s="185"/>
      <c r="J26" s="215"/>
      <c r="K26" s="184"/>
      <c r="L26" s="185"/>
      <c r="M26" s="216"/>
      <c r="N26" s="56"/>
      <c r="P26" s="62" t="str">
        <f t="shared" si="5"/>
        <v/>
      </c>
      <c r="Y26" s="63">
        <f t="shared" si="0"/>
        <v>11111</v>
      </c>
      <c r="Z26" s="63">
        <f t="shared" si="1"/>
        <v>1</v>
      </c>
      <c r="AA26" s="63">
        <f t="shared" si="2"/>
        <v>10</v>
      </c>
      <c r="AB26" s="63">
        <f t="shared" si="3"/>
        <v>100</v>
      </c>
      <c r="AC26" s="63">
        <f t="shared" si="4"/>
        <v>1000</v>
      </c>
      <c r="AD26" s="63">
        <f t="shared" si="6"/>
        <v>10000</v>
      </c>
      <c r="AE26" s="63"/>
      <c r="AF26" s="63">
        <v>1110</v>
      </c>
      <c r="AG26" s="63" t="s">
        <v>77</v>
      </c>
    </row>
    <row r="27" spans="1:33" ht="25.5" customHeight="1" x14ac:dyDescent="0.2">
      <c r="A27" s="241"/>
      <c r="B27" s="74" t="s">
        <v>6</v>
      </c>
      <c r="C27" s="214"/>
      <c r="D27" s="215"/>
      <c r="E27" s="184"/>
      <c r="F27" s="216"/>
      <c r="G27" s="214"/>
      <c r="H27" s="185"/>
      <c r="I27" s="185"/>
      <c r="J27" s="215"/>
      <c r="K27" s="184"/>
      <c r="L27" s="185"/>
      <c r="M27" s="216"/>
      <c r="N27" s="55"/>
      <c r="P27" s="62" t="str">
        <f t="shared" si="5"/>
        <v/>
      </c>
      <c r="Y27" s="63">
        <f t="shared" si="0"/>
        <v>11111</v>
      </c>
      <c r="Z27" s="63">
        <f t="shared" si="1"/>
        <v>1</v>
      </c>
      <c r="AA27" s="63">
        <f t="shared" si="2"/>
        <v>10</v>
      </c>
      <c r="AB27" s="63">
        <f t="shared" si="3"/>
        <v>100</v>
      </c>
      <c r="AC27" s="63">
        <f t="shared" si="4"/>
        <v>1000</v>
      </c>
      <c r="AD27" s="63">
        <f t="shared" si="6"/>
        <v>10000</v>
      </c>
      <c r="AE27" s="63"/>
      <c r="AF27" s="63">
        <v>10000</v>
      </c>
      <c r="AG27" s="63" t="s">
        <v>78</v>
      </c>
    </row>
    <row r="28" spans="1:33" ht="25.5" customHeight="1" x14ac:dyDescent="0.2">
      <c r="A28" s="241"/>
      <c r="B28" s="74" t="s">
        <v>79</v>
      </c>
      <c r="C28" s="214"/>
      <c r="D28" s="215"/>
      <c r="E28" s="184"/>
      <c r="F28" s="216"/>
      <c r="G28" s="214"/>
      <c r="H28" s="185"/>
      <c r="I28" s="185"/>
      <c r="J28" s="215"/>
      <c r="K28" s="184"/>
      <c r="L28" s="185"/>
      <c r="M28" s="216"/>
      <c r="N28" s="56"/>
      <c r="P28" s="62" t="str">
        <f t="shared" si="5"/>
        <v/>
      </c>
      <c r="Y28" s="63">
        <f t="shared" si="0"/>
        <v>11111</v>
      </c>
      <c r="Z28" s="63">
        <f t="shared" si="1"/>
        <v>1</v>
      </c>
      <c r="AA28" s="63">
        <f t="shared" si="2"/>
        <v>10</v>
      </c>
      <c r="AB28" s="63">
        <f t="shared" si="3"/>
        <v>100</v>
      </c>
      <c r="AC28" s="63">
        <f t="shared" si="4"/>
        <v>1000</v>
      </c>
      <c r="AD28" s="63">
        <f t="shared" si="6"/>
        <v>10000</v>
      </c>
      <c r="AE28" s="63"/>
      <c r="AF28" s="63">
        <v>10010</v>
      </c>
      <c r="AG28" s="63" t="s">
        <v>80</v>
      </c>
    </row>
    <row r="29" spans="1:33" ht="25.5" customHeight="1" x14ac:dyDescent="0.2">
      <c r="A29" s="233"/>
      <c r="B29" s="75" t="s">
        <v>81</v>
      </c>
      <c r="C29" s="217"/>
      <c r="D29" s="218"/>
      <c r="E29" s="190"/>
      <c r="F29" s="219"/>
      <c r="G29" s="217"/>
      <c r="H29" s="191"/>
      <c r="I29" s="191"/>
      <c r="J29" s="218"/>
      <c r="K29" s="190"/>
      <c r="L29" s="191"/>
      <c r="M29" s="219"/>
      <c r="N29" s="57"/>
      <c r="P29" s="62" t="str">
        <f t="shared" si="5"/>
        <v/>
      </c>
      <c r="Y29" s="63">
        <f t="shared" si="0"/>
        <v>11111</v>
      </c>
      <c r="Z29" s="63">
        <f t="shared" si="1"/>
        <v>1</v>
      </c>
      <c r="AA29" s="63">
        <f t="shared" si="2"/>
        <v>10</v>
      </c>
      <c r="AB29" s="63">
        <f t="shared" si="3"/>
        <v>100</v>
      </c>
      <c r="AC29" s="63">
        <f t="shared" si="4"/>
        <v>1000</v>
      </c>
      <c r="AD29" s="63">
        <f t="shared" si="6"/>
        <v>10000</v>
      </c>
      <c r="AE29" s="63"/>
      <c r="AF29" s="63">
        <v>10100</v>
      </c>
      <c r="AG29" s="63" t="s">
        <v>82</v>
      </c>
    </row>
    <row r="30" spans="1:33" ht="25.5" customHeight="1" x14ac:dyDescent="0.2">
      <c r="Y30" s="63"/>
      <c r="Z30" s="63"/>
      <c r="AA30" s="63"/>
      <c r="AB30" s="63"/>
      <c r="AC30" s="63"/>
      <c r="AD30" s="63"/>
      <c r="AE30" s="63"/>
      <c r="AF30" s="63">
        <v>10110</v>
      </c>
      <c r="AG30" s="63" t="s">
        <v>83</v>
      </c>
    </row>
    <row r="31" spans="1:33" ht="8.25" customHeight="1" x14ac:dyDescent="0.2"/>
    <row r="32" spans="1:33" x14ac:dyDescent="0.2">
      <c r="A32" s="10" t="s">
        <v>64</v>
      </c>
      <c r="E32" s="39"/>
      <c r="F32" s="39"/>
    </row>
    <row r="33" spans="1:14" ht="8.25" customHeight="1" x14ac:dyDescent="0.2">
      <c r="E33" s="39"/>
      <c r="F33" s="39"/>
    </row>
    <row r="34" spans="1:14" ht="22.5" customHeight="1" x14ac:dyDescent="0.2">
      <c r="A34" s="220" t="str">
        <f>IF(参加申込書①!A43="","",参加申込書①!A43)</f>
        <v/>
      </c>
      <c r="B34" s="220"/>
      <c r="C34" s="220"/>
      <c r="D34" s="34" t="str">
        <f>IF(A34="長岡工業高等専門学校","長",IF(OR(A34="燕中等",A34="津南中等"),"教育学校長","高等学校長"))</f>
        <v>高等学校長</v>
      </c>
      <c r="E34" s="34"/>
      <c r="F34" s="41"/>
      <c r="G34" s="257" t="str">
        <f>IF(参加申込書①!G43="","",参加申込書①!G43)</f>
        <v/>
      </c>
      <c r="H34" s="257"/>
      <c r="I34" s="257"/>
      <c r="J34" s="257"/>
      <c r="K34" s="257"/>
      <c r="L34" s="257"/>
      <c r="M34" s="258"/>
      <c r="N34" s="60" t="s">
        <v>12</v>
      </c>
    </row>
    <row r="37" spans="1:14" x14ac:dyDescent="0.2">
      <c r="A37" s="23"/>
    </row>
  </sheetData>
  <customSheetViews>
    <customSheetView guid="{05C20E56-CE58-43D5-9D45-E0478FB7E0B5}" showPageBreaks="1" fitToPage="1" printArea="1" view="pageBreakPreview" topLeftCell="A22">
      <selection activeCell="K29" sqref="K29:M29"/>
      <pageMargins left="0.39370078740157483" right="0.39370078740157483" top="0.39370078740157483" bottom="0.39370078740157483" header="0.51181102362204722" footer="0.51181102362204722"/>
      <printOptions horizontalCentered="1" verticalCentered="1"/>
      <pageSetup paperSize="9" orientation="portrait" r:id="rId1"/>
      <headerFooter alignWithMargins="0"/>
    </customSheetView>
  </customSheetViews>
  <mergeCells count="63">
    <mergeCell ref="N18:N19"/>
    <mergeCell ref="A20:A29"/>
    <mergeCell ref="A34:C34"/>
    <mergeCell ref="G34:M34"/>
    <mergeCell ref="C28:D28"/>
    <mergeCell ref="E28:F28"/>
    <mergeCell ref="G28:J28"/>
    <mergeCell ref="K28:M28"/>
    <mergeCell ref="C29:D29"/>
    <mergeCell ref="E29:F29"/>
    <mergeCell ref="G29:J29"/>
    <mergeCell ref="K29:M29"/>
    <mergeCell ref="C26:D26"/>
    <mergeCell ref="E26:F26"/>
    <mergeCell ref="C27:D27"/>
    <mergeCell ref="E27:F27"/>
    <mergeCell ref="G27:J27"/>
    <mergeCell ref="K27:M27"/>
    <mergeCell ref="A18:A19"/>
    <mergeCell ref="B18:B19"/>
    <mergeCell ref="C25:D25"/>
    <mergeCell ref="E25:F25"/>
    <mergeCell ref="G25:J25"/>
    <mergeCell ref="K25:M25"/>
    <mergeCell ref="G26:J26"/>
    <mergeCell ref="K26:M26"/>
    <mergeCell ref="C23:D23"/>
    <mergeCell ref="E23:F23"/>
    <mergeCell ref="G23:J23"/>
    <mergeCell ref="K23:M23"/>
    <mergeCell ref="C24:D24"/>
    <mergeCell ref="E24:F24"/>
    <mergeCell ref="G24:J24"/>
    <mergeCell ref="K24:M24"/>
    <mergeCell ref="C21:D21"/>
    <mergeCell ref="E21:F21"/>
    <mergeCell ref="G21:J21"/>
    <mergeCell ref="K21:M21"/>
    <mergeCell ref="C22:D22"/>
    <mergeCell ref="E22:F22"/>
    <mergeCell ref="G22:J22"/>
    <mergeCell ref="K22:M22"/>
    <mergeCell ref="C19:D19"/>
    <mergeCell ref="E19:F19"/>
    <mergeCell ref="G19:J19"/>
    <mergeCell ref="K19:M19"/>
    <mergeCell ref="C20:D20"/>
    <mergeCell ref="E20:F20"/>
    <mergeCell ref="G20:J20"/>
    <mergeCell ref="K20:M20"/>
    <mergeCell ref="C9:D9"/>
    <mergeCell ref="C14:D14"/>
    <mergeCell ref="E14:F14"/>
    <mergeCell ref="C18:F18"/>
    <mergeCell ref="G18:M18"/>
    <mergeCell ref="A1:B1"/>
    <mergeCell ref="C1:N1"/>
    <mergeCell ref="B3:C3"/>
    <mergeCell ref="B5:G5"/>
    <mergeCell ref="C6:N6"/>
    <mergeCell ref="A6:A8"/>
    <mergeCell ref="C7:N7"/>
    <mergeCell ref="C8:N8"/>
  </mergeCells>
  <phoneticPr fontId="19"/>
  <dataValidations count="7">
    <dataValidation imeMode="hiragana" allowBlank="1" showInputMessage="1" showErrorMessage="1" prompt="選手の名を全角ひらがなで入力してください" sqref="K20:K29" xr:uid="{00000000-0002-0000-0300-000000000000}"/>
    <dataValidation imeMode="on" allowBlank="1" showInputMessage="1" showErrorMessage="1" prompt="選手の名を空白なしで入力してください" sqref="E20:E29" xr:uid="{00000000-0002-0000-0300-000001000000}"/>
    <dataValidation type="list" allowBlank="1" showInputMessage="1" showErrorMessage="1" prompt="▼をクリックして、参加の有無を選択してください" sqref="E14:F14" xr:uid="{00000000-0002-0000-0300-000002000000}">
      <formula1>"参加,不参加"</formula1>
    </dataValidation>
    <dataValidation imeMode="hiragana" allowBlank="1" showInputMessage="1" showErrorMessage="1" prompt="選手の姓を全角ひらがなで入力してください" sqref="G20:G29" xr:uid="{00000000-0002-0000-0300-000003000000}"/>
    <dataValidation imeMode="on" allowBlank="1" showInputMessage="1" showErrorMessage="1" prompt="選手の姓を空白なしで入力してください" sqref="C20:C29" xr:uid="{00000000-0002-0000-0300-000004000000}"/>
    <dataValidation type="list" allowBlank="1" showInputMessage="1" showErrorMessage="1" prompt="▼ボタンをクリックし、一般か学年を選択してください" sqref="N22" xr:uid="{00000000-0002-0000-0300-000005000000}">
      <formula1>"一般,３,２,１"</formula1>
    </dataValidation>
    <dataValidation type="list" allowBlank="1" showInputMessage="1" showErrorMessage="1" prompt="▼ボタンをクリックし、学年を選択してください" sqref="N23:N29" xr:uid="{00000000-0002-0000-0300-000006000000}">
      <formula1>"２,１"</formula1>
    </dataValidation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73"/>
  <sheetViews>
    <sheetView view="pageBreakPreview" zoomScaleNormal="100" zoomScaleSheetLayoutView="100" workbookViewId="0">
      <selection activeCell="C37" sqref="C36:C37"/>
    </sheetView>
  </sheetViews>
  <sheetFormatPr defaultColWidth="9" defaultRowHeight="13" x14ac:dyDescent="0.2"/>
  <cols>
    <col min="1" max="1" width="9" style="1" bestFit="1" customWidth="1"/>
    <col min="2" max="2" width="21.36328125" style="1" bestFit="1" customWidth="1"/>
    <col min="3" max="3" width="21.36328125" style="1" customWidth="1"/>
    <col min="4" max="4" width="25.453125" style="1" bestFit="1" customWidth="1"/>
    <col min="5" max="5" width="21.36328125" style="1" bestFit="1" customWidth="1"/>
    <col min="6" max="8" width="21.36328125" style="1" customWidth="1"/>
    <col min="9" max="9" width="9" style="1" bestFit="1" customWidth="1"/>
    <col min="10" max="16384" width="9" style="1"/>
  </cols>
  <sheetData>
    <row r="1" spans="1:6" x14ac:dyDescent="0.2">
      <c r="A1" s="1">
        <v>1</v>
      </c>
      <c r="B1" s="131" t="s">
        <v>102</v>
      </c>
      <c r="C1" s="131" t="s">
        <v>102</v>
      </c>
      <c r="D1" s="131" t="s">
        <v>102</v>
      </c>
      <c r="E1" s="131" t="s">
        <v>102</v>
      </c>
      <c r="F1" s="1">
        <v>1</v>
      </c>
    </row>
    <row r="2" spans="1:6" x14ac:dyDescent="0.2">
      <c r="A2" s="1">
        <v>2</v>
      </c>
      <c r="B2" s="131" t="s">
        <v>101</v>
      </c>
      <c r="C2" s="131" t="s">
        <v>101</v>
      </c>
      <c r="D2" s="131" t="s">
        <v>101</v>
      </c>
      <c r="E2" s="131" t="s">
        <v>101</v>
      </c>
      <c r="F2" s="1">
        <v>2</v>
      </c>
    </row>
    <row r="3" spans="1:6" x14ac:dyDescent="0.2">
      <c r="A3" s="1">
        <v>3</v>
      </c>
      <c r="B3" s="131" t="s">
        <v>103</v>
      </c>
      <c r="C3" s="131" t="s">
        <v>103</v>
      </c>
      <c r="D3" s="131" t="s">
        <v>103</v>
      </c>
      <c r="E3" s="131" t="s">
        <v>103</v>
      </c>
      <c r="F3" s="1">
        <v>3</v>
      </c>
    </row>
    <row r="4" spans="1:6" x14ac:dyDescent="0.2">
      <c r="A4" s="1">
        <v>4</v>
      </c>
      <c r="B4" s="131" t="s">
        <v>106</v>
      </c>
      <c r="C4" s="131" t="s">
        <v>106</v>
      </c>
      <c r="D4" s="131" t="s">
        <v>106</v>
      </c>
      <c r="E4" s="131" t="s">
        <v>106</v>
      </c>
      <c r="F4" s="1">
        <v>4</v>
      </c>
    </row>
    <row r="5" spans="1:6" x14ac:dyDescent="0.2">
      <c r="A5" s="1">
        <v>5</v>
      </c>
      <c r="B5" s="131" t="s">
        <v>104</v>
      </c>
      <c r="C5" s="131" t="s">
        <v>104</v>
      </c>
      <c r="D5" s="131" t="s">
        <v>104</v>
      </c>
      <c r="E5" s="131" t="s">
        <v>104</v>
      </c>
      <c r="F5" s="1">
        <v>5</v>
      </c>
    </row>
    <row r="6" spans="1:6" x14ac:dyDescent="0.2">
      <c r="A6" s="1">
        <v>6</v>
      </c>
      <c r="B6" s="131" t="s">
        <v>107</v>
      </c>
      <c r="C6" s="131" t="s">
        <v>107</v>
      </c>
      <c r="D6" s="131" t="s">
        <v>107</v>
      </c>
      <c r="E6" s="131" t="s">
        <v>107</v>
      </c>
      <c r="F6" s="1">
        <v>6</v>
      </c>
    </row>
    <row r="7" spans="1:6" x14ac:dyDescent="0.2">
      <c r="A7" s="1">
        <v>7</v>
      </c>
      <c r="B7" s="131" t="s">
        <v>105</v>
      </c>
      <c r="C7" s="131" t="s">
        <v>105</v>
      </c>
      <c r="D7" s="131" t="s">
        <v>105</v>
      </c>
      <c r="E7" s="131" t="s">
        <v>105</v>
      </c>
      <c r="F7" s="1">
        <v>7</v>
      </c>
    </row>
    <row r="8" spans="1:6" x14ac:dyDescent="0.2">
      <c r="A8" s="1">
        <v>8</v>
      </c>
      <c r="B8" s="131" t="s">
        <v>108</v>
      </c>
      <c r="C8" s="131" t="s">
        <v>108</v>
      </c>
      <c r="D8" s="131" t="s">
        <v>108</v>
      </c>
      <c r="E8" s="131" t="s">
        <v>108</v>
      </c>
      <c r="F8" s="1">
        <v>8</v>
      </c>
    </row>
    <row r="9" spans="1:6" x14ac:dyDescent="0.2">
      <c r="A9" s="1">
        <v>9</v>
      </c>
      <c r="B9" s="131" t="s">
        <v>109</v>
      </c>
      <c r="C9" s="131" t="s">
        <v>109</v>
      </c>
      <c r="D9" s="131" t="s">
        <v>109</v>
      </c>
      <c r="E9" s="131" t="s">
        <v>109</v>
      </c>
      <c r="F9" s="1">
        <v>9</v>
      </c>
    </row>
    <row r="10" spans="1:6" x14ac:dyDescent="0.2">
      <c r="A10" s="1">
        <v>10</v>
      </c>
      <c r="B10" s="131" t="s">
        <v>110</v>
      </c>
      <c r="C10" s="131" t="s">
        <v>110</v>
      </c>
      <c r="D10" s="131" t="s">
        <v>110</v>
      </c>
      <c r="E10" s="131" t="s">
        <v>110</v>
      </c>
      <c r="F10" s="1">
        <v>10</v>
      </c>
    </row>
    <row r="11" spans="1:6" x14ac:dyDescent="0.2">
      <c r="A11" s="1">
        <v>11</v>
      </c>
      <c r="B11" s="131" t="s">
        <v>111</v>
      </c>
      <c r="C11" s="131" t="s">
        <v>111</v>
      </c>
      <c r="D11" s="131" t="s">
        <v>111</v>
      </c>
      <c r="E11" s="131" t="s">
        <v>111</v>
      </c>
      <c r="F11" s="1">
        <v>11</v>
      </c>
    </row>
    <row r="12" spans="1:6" x14ac:dyDescent="0.2">
      <c r="A12" s="1">
        <v>12</v>
      </c>
      <c r="B12" s="131" t="s">
        <v>112</v>
      </c>
      <c r="C12" s="131" t="s">
        <v>112</v>
      </c>
      <c r="D12" s="131" t="s">
        <v>112</v>
      </c>
      <c r="E12" s="131" t="s">
        <v>112</v>
      </c>
      <c r="F12" s="1">
        <v>12</v>
      </c>
    </row>
    <row r="13" spans="1:6" x14ac:dyDescent="0.2">
      <c r="A13" s="1">
        <v>13</v>
      </c>
      <c r="B13" s="131" t="s">
        <v>113</v>
      </c>
      <c r="C13" s="131" t="s">
        <v>113</v>
      </c>
      <c r="D13" s="131" t="s">
        <v>113</v>
      </c>
      <c r="E13" s="131" t="s">
        <v>113</v>
      </c>
      <c r="F13" s="1">
        <v>13</v>
      </c>
    </row>
    <row r="14" spans="1:6" x14ac:dyDescent="0.2">
      <c r="A14" s="1">
        <v>14</v>
      </c>
      <c r="B14" s="131" t="s">
        <v>114</v>
      </c>
      <c r="C14" s="131" t="s">
        <v>114</v>
      </c>
      <c r="D14" s="131" t="s">
        <v>114</v>
      </c>
      <c r="E14" s="131" t="s">
        <v>114</v>
      </c>
      <c r="F14" s="1">
        <v>14</v>
      </c>
    </row>
    <row r="15" spans="1:6" x14ac:dyDescent="0.2">
      <c r="A15" s="1">
        <v>15</v>
      </c>
      <c r="B15" s="131" t="s">
        <v>115</v>
      </c>
      <c r="C15" s="131" t="s">
        <v>115</v>
      </c>
      <c r="D15" s="131" t="s">
        <v>115</v>
      </c>
      <c r="E15" s="131" t="s">
        <v>115</v>
      </c>
      <c r="F15" s="1">
        <v>15</v>
      </c>
    </row>
    <row r="16" spans="1:6" x14ac:dyDescent="0.2">
      <c r="A16" s="1">
        <v>16</v>
      </c>
      <c r="B16" s="131" t="s">
        <v>116</v>
      </c>
      <c r="C16" s="131" t="s">
        <v>116</v>
      </c>
      <c r="D16" s="131" t="s">
        <v>116</v>
      </c>
      <c r="E16" s="131" t="s">
        <v>116</v>
      </c>
      <c r="F16" s="1">
        <v>16</v>
      </c>
    </row>
    <row r="17" spans="1:6" x14ac:dyDescent="0.2">
      <c r="A17" s="1">
        <v>17</v>
      </c>
      <c r="B17" s="131" t="s">
        <v>125</v>
      </c>
      <c r="C17" s="131" t="s">
        <v>125</v>
      </c>
      <c r="D17" s="131" t="s">
        <v>125</v>
      </c>
      <c r="E17" s="131" t="s">
        <v>125</v>
      </c>
      <c r="F17" s="1">
        <v>17</v>
      </c>
    </row>
    <row r="18" spans="1:6" x14ac:dyDescent="0.2">
      <c r="A18" s="1">
        <v>18</v>
      </c>
      <c r="B18" s="131" t="s">
        <v>117</v>
      </c>
      <c r="C18" s="131" t="s">
        <v>117</v>
      </c>
      <c r="D18" s="131" t="s">
        <v>117</v>
      </c>
      <c r="E18" s="131" t="s">
        <v>117</v>
      </c>
      <c r="F18" s="1">
        <v>18</v>
      </c>
    </row>
    <row r="19" spans="1:6" x14ac:dyDescent="0.2">
      <c r="A19" s="1">
        <v>19</v>
      </c>
      <c r="B19" s="131" t="s">
        <v>118</v>
      </c>
      <c r="C19" s="131" t="s">
        <v>118</v>
      </c>
      <c r="D19" s="131" t="s">
        <v>118</v>
      </c>
      <c r="E19" s="131" t="s">
        <v>118</v>
      </c>
      <c r="F19" s="1">
        <v>19</v>
      </c>
    </row>
    <row r="20" spans="1:6" x14ac:dyDescent="0.2">
      <c r="A20" s="1">
        <v>20</v>
      </c>
      <c r="B20" s="131" t="s">
        <v>119</v>
      </c>
      <c r="C20" s="131" t="s">
        <v>119</v>
      </c>
      <c r="D20" s="131" t="s">
        <v>119</v>
      </c>
      <c r="E20" s="131" t="s">
        <v>119</v>
      </c>
      <c r="F20" s="1">
        <v>20</v>
      </c>
    </row>
    <row r="21" spans="1:6" x14ac:dyDescent="0.2">
      <c r="A21" s="1">
        <v>21</v>
      </c>
      <c r="B21" s="131" t="s">
        <v>120</v>
      </c>
      <c r="C21" s="131" t="s">
        <v>120</v>
      </c>
      <c r="D21" s="131" t="s">
        <v>120</v>
      </c>
      <c r="E21" s="131" t="s">
        <v>120</v>
      </c>
      <c r="F21" s="1">
        <v>21</v>
      </c>
    </row>
    <row r="22" spans="1:6" x14ac:dyDescent="0.2">
      <c r="A22" s="1">
        <v>22</v>
      </c>
      <c r="B22" s="131" t="s">
        <v>122</v>
      </c>
      <c r="C22" s="131" t="s">
        <v>122</v>
      </c>
      <c r="D22" s="131" t="s">
        <v>122</v>
      </c>
      <c r="E22" s="131" t="s">
        <v>122</v>
      </c>
      <c r="F22" s="1">
        <v>22</v>
      </c>
    </row>
    <row r="23" spans="1:6" x14ac:dyDescent="0.2">
      <c r="A23" s="1">
        <v>23</v>
      </c>
      <c r="B23" s="131" t="s">
        <v>121</v>
      </c>
      <c r="C23" s="131" t="s">
        <v>121</v>
      </c>
      <c r="D23" s="131" t="s">
        <v>121</v>
      </c>
      <c r="E23" s="131" t="s">
        <v>121</v>
      </c>
      <c r="F23" s="1">
        <v>23</v>
      </c>
    </row>
    <row r="24" spans="1:6" x14ac:dyDescent="0.2">
      <c r="A24" s="1">
        <v>24</v>
      </c>
      <c r="B24" s="131" t="s">
        <v>123</v>
      </c>
      <c r="C24" s="131" t="s">
        <v>123</v>
      </c>
      <c r="D24" s="131" t="s">
        <v>123</v>
      </c>
      <c r="E24" s="131" t="s">
        <v>123</v>
      </c>
      <c r="F24" s="1">
        <v>24</v>
      </c>
    </row>
    <row r="25" spans="1:6" x14ac:dyDescent="0.2">
      <c r="A25" s="1">
        <v>25</v>
      </c>
      <c r="B25" s="131" t="s">
        <v>124</v>
      </c>
      <c r="C25" s="131" t="s">
        <v>124</v>
      </c>
      <c r="D25" s="131" t="s">
        <v>124</v>
      </c>
      <c r="E25" s="131" t="s">
        <v>124</v>
      </c>
      <c r="F25" s="1">
        <v>25</v>
      </c>
    </row>
    <row r="41" spans="1:7" x14ac:dyDescent="0.2">
      <c r="A41" s="1">
        <v>1</v>
      </c>
      <c r="B41" s="132" t="s">
        <v>126</v>
      </c>
      <c r="C41" s="132" t="s">
        <v>161</v>
      </c>
      <c r="D41" s="131" t="s">
        <v>102</v>
      </c>
      <c r="E41" s="131" t="s">
        <v>175</v>
      </c>
      <c r="F41" s="131" t="s">
        <v>200</v>
      </c>
      <c r="G41" s="131" t="s">
        <v>223</v>
      </c>
    </row>
    <row r="42" spans="1:7" x14ac:dyDescent="0.2">
      <c r="A42" s="1">
        <v>2</v>
      </c>
      <c r="B42" s="132" t="s">
        <v>130</v>
      </c>
      <c r="C42" s="132" t="s">
        <v>146</v>
      </c>
      <c r="D42" s="131" t="s">
        <v>101</v>
      </c>
      <c r="E42" s="131" t="s">
        <v>176</v>
      </c>
      <c r="F42" s="131" t="s">
        <v>201</v>
      </c>
      <c r="G42" s="131" t="s">
        <v>224</v>
      </c>
    </row>
    <row r="43" spans="1:7" x14ac:dyDescent="0.2">
      <c r="A43" s="1">
        <v>3</v>
      </c>
      <c r="B43" s="132" t="s">
        <v>135</v>
      </c>
      <c r="C43" s="132" t="s">
        <v>162</v>
      </c>
      <c r="D43" s="131" t="s">
        <v>103</v>
      </c>
      <c r="E43" s="131" t="s">
        <v>177</v>
      </c>
      <c r="F43" s="131" t="s">
        <v>202</v>
      </c>
      <c r="G43" s="131" t="s">
        <v>225</v>
      </c>
    </row>
    <row r="44" spans="1:7" x14ac:dyDescent="0.2">
      <c r="A44" s="1">
        <v>4</v>
      </c>
      <c r="B44" s="132" t="s">
        <v>137</v>
      </c>
      <c r="C44" s="132" t="s">
        <v>163</v>
      </c>
      <c r="D44" s="131" t="s">
        <v>106</v>
      </c>
      <c r="E44" s="131" t="s">
        <v>178</v>
      </c>
      <c r="F44" s="131" t="s">
        <v>203</v>
      </c>
      <c r="G44" s="131" t="s">
        <v>226</v>
      </c>
    </row>
    <row r="45" spans="1:7" x14ac:dyDescent="0.2">
      <c r="A45" s="1">
        <v>5</v>
      </c>
      <c r="B45" s="132" t="s">
        <v>132</v>
      </c>
      <c r="C45" s="132" t="s">
        <v>251</v>
      </c>
      <c r="D45" s="131" t="s">
        <v>104</v>
      </c>
      <c r="E45" s="131" t="s">
        <v>179</v>
      </c>
      <c r="F45" s="131" t="s">
        <v>204</v>
      </c>
      <c r="G45" s="131" t="s">
        <v>227</v>
      </c>
    </row>
    <row r="46" spans="1:7" x14ac:dyDescent="0.2">
      <c r="A46" s="1">
        <v>6</v>
      </c>
      <c r="B46" s="132" t="s">
        <v>129</v>
      </c>
      <c r="C46" s="132" t="s">
        <v>164</v>
      </c>
      <c r="D46" s="131" t="s">
        <v>107</v>
      </c>
      <c r="E46" s="131" t="s">
        <v>180</v>
      </c>
      <c r="F46" s="131" t="s">
        <v>205</v>
      </c>
      <c r="G46" s="131" t="s">
        <v>228</v>
      </c>
    </row>
    <row r="47" spans="1:7" x14ac:dyDescent="0.2">
      <c r="A47" s="1">
        <v>7</v>
      </c>
      <c r="B47" s="132" t="s">
        <v>136</v>
      </c>
      <c r="C47" s="132" t="s">
        <v>152</v>
      </c>
      <c r="D47" s="131" t="s">
        <v>105</v>
      </c>
      <c r="E47" s="131" t="s">
        <v>181</v>
      </c>
      <c r="F47" s="131" t="s">
        <v>206</v>
      </c>
      <c r="G47" s="131" t="s">
        <v>229</v>
      </c>
    </row>
    <row r="48" spans="1:7" x14ac:dyDescent="0.2">
      <c r="A48" s="1">
        <v>8</v>
      </c>
      <c r="B48" s="132" t="s">
        <v>127</v>
      </c>
      <c r="C48" s="132" t="s">
        <v>144</v>
      </c>
      <c r="D48" s="131" t="s">
        <v>108</v>
      </c>
      <c r="E48" s="131" t="s">
        <v>182</v>
      </c>
      <c r="F48" s="131" t="s">
        <v>197</v>
      </c>
      <c r="G48" s="131" t="s">
        <v>230</v>
      </c>
    </row>
    <row r="49" spans="1:7" x14ac:dyDescent="0.2">
      <c r="A49" s="1">
        <v>9</v>
      </c>
      <c r="B49" s="132" t="s">
        <v>139</v>
      </c>
      <c r="C49" s="132" t="s">
        <v>154</v>
      </c>
      <c r="D49" s="131" t="s">
        <v>109</v>
      </c>
      <c r="E49" s="131" t="s">
        <v>183</v>
      </c>
      <c r="F49" s="131" t="s">
        <v>207</v>
      </c>
      <c r="G49" s="131" t="s">
        <v>231</v>
      </c>
    </row>
    <row r="50" spans="1:7" x14ac:dyDescent="0.2">
      <c r="A50" s="1">
        <v>10</v>
      </c>
      <c r="B50" s="132" t="s">
        <v>134</v>
      </c>
      <c r="C50" s="132" t="s">
        <v>165</v>
      </c>
      <c r="D50" s="131" t="s">
        <v>110</v>
      </c>
      <c r="E50" s="131" t="s">
        <v>184</v>
      </c>
      <c r="F50" s="131" t="s">
        <v>208</v>
      </c>
      <c r="G50" s="131" t="s">
        <v>232</v>
      </c>
    </row>
    <row r="51" spans="1:7" x14ac:dyDescent="0.2">
      <c r="A51" s="1">
        <v>11</v>
      </c>
      <c r="B51" s="132" t="s">
        <v>141</v>
      </c>
      <c r="C51" s="132" t="s">
        <v>150</v>
      </c>
      <c r="D51" s="131" t="s">
        <v>111</v>
      </c>
      <c r="E51" s="131" t="s">
        <v>185</v>
      </c>
      <c r="F51" s="131" t="s">
        <v>209</v>
      </c>
      <c r="G51" s="131" t="s">
        <v>233</v>
      </c>
    </row>
    <row r="52" spans="1:7" x14ac:dyDescent="0.2">
      <c r="A52" s="1">
        <v>12</v>
      </c>
      <c r="B52" s="132" t="s">
        <v>143</v>
      </c>
      <c r="C52" s="132" t="s">
        <v>166</v>
      </c>
      <c r="D52" s="131" t="s">
        <v>112</v>
      </c>
      <c r="E52" s="131" t="s">
        <v>171</v>
      </c>
      <c r="F52" s="131" t="s">
        <v>210</v>
      </c>
      <c r="G52" s="131" t="s">
        <v>234</v>
      </c>
    </row>
    <row r="53" spans="1:7" x14ac:dyDescent="0.2">
      <c r="A53" s="1">
        <v>13</v>
      </c>
      <c r="B53" s="132" t="s">
        <v>131</v>
      </c>
      <c r="C53" s="132" t="s">
        <v>168</v>
      </c>
      <c r="D53" s="131" t="s">
        <v>113</v>
      </c>
      <c r="E53" s="131" t="s">
        <v>186</v>
      </c>
      <c r="F53" s="131" t="s">
        <v>211</v>
      </c>
      <c r="G53" s="131" t="s">
        <v>235</v>
      </c>
    </row>
    <row r="54" spans="1:7" x14ac:dyDescent="0.2">
      <c r="A54" s="1">
        <v>14</v>
      </c>
      <c r="B54" s="132" t="s">
        <v>145</v>
      </c>
      <c r="C54" s="132" t="s">
        <v>169</v>
      </c>
      <c r="D54" s="131" t="s">
        <v>114</v>
      </c>
      <c r="E54" s="131" t="s">
        <v>187</v>
      </c>
      <c r="F54" s="131" t="s">
        <v>133</v>
      </c>
      <c r="G54" s="131" t="s">
        <v>236</v>
      </c>
    </row>
    <row r="55" spans="1:7" x14ac:dyDescent="0.2">
      <c r="A55" s="1">
        <v>15</v>
      </c>
      <c r="B55" s="132" t="s">
        <v>147</v>
      </c>
      <c r="C55" s="132" t="s">
        <v>250</v>
      </c>
      <c r="D55" s="131" t="s">
        <v>115</v>
      </c>
      <c r="E55" s="131" t="s">
        <v>188</v>
      </c>
      <c r="F55" s="131" t="s">
        <v>212</v>
      </c>
      <c r="G55" s="131" t="s">
        <v>237</v>
      </c>
    </row>
    <row r="56" spans="1:7" x14ac:dyDescent="0.2">
      <c r="A56" s="1">
        <v>16</v>
      </c>
      <c r="B56" s="132" t="s">
        <v>148</v>
      </c>
      <c r="C56" s="132" t="s">
        <v>140</v>
      </c>
      <c r="D56" s="131" t="s">
        <v>116</v>
      </c>
      <c r="E56" s="131" t="s">
        <v>189</v>
      </c>
      <c r="F56" s="131" t="s">
        <v>213</v>
      </c>
      <c r="G56" s="131" t="s">
        <v>238</v>
      </c>
    </row>
    <row r="57" spans="1:7" x14ac:dyDescent="0.2">
      <c r="A57" s="1">
        <v>17</v>
      </c>
      <c r="B57" s="132" t="s">
        <v>149</v>
      </c>
      <c r="C57" s="132" t="s">
        <v>151</v>
      </c>
      <c r="D57" s="131" t="s">
        <v>125</v>
      </c>
      <c r="E57" s="131" t="s">
        <v>190</v>
      </c>
      <c r="F57" s="131" t="s">
        <v>214</v>
      </c>
      <c r="G57" s="131" t="s">
        <v>239</v>
      </c>
    </row>
    <row r="58" spans="1:7" x14ac:dyDescent="0.2">
      <c r="A58" s="1">
        <v>18</v>
      </c>
      <c r="B58" s="132" t="s">
        <v>153</v>
      </c>
      <c r="C58" s="132" t="s">
        <v>167</v>
      </c>
      <c r="D58" s="131" t="s">
        <v>117</v>
      </c>
      <c r="E58" s="131" t="s">
        <v>191</v>
      </c>
      <c r="F58" s="131" t="s">
        <v>215</v>
      </c>
      <c r="G58" s="131" t="s">
        <v>240</v>
      </c>
    </row>
    <row r="59" spans="1:7" x14ac:dyDescent="0.2">
      <c r="A59" s="1">
        <v>19</v>
      </c>
      <c r="B59" s="132" t="s">
        <v>155</v>
      </c>
      <c r="C59" s="132" t="s">
        <v>170</v>
      </c>
      <c r="D59" s="131" t="s">
        <v>118</v>
      </c>
      <c r="E59" s="131" t="s">
        <v>192</v>
      </c>
      <c r="F59" s="131" t="s">
        <v>216</v>
      </c>
      <c r="G59" s="131" t="s">
        <v>241</v>
      </c>
    </row>
    <row r="60" spans="1:7" x14ac:dyDescent="0.2">
      <c r="A60" s="1">
        <v>20</v>
      </c>
      <c r="B60" s="132" t="s">
        <v>157</v>
      </c>
      <c r="C60" s="132" t="s">
        <v>172</v>
      </c>
      <c r="D60" s="131" t="s">
        <v>119</v>
      </c>
      <c r="E60" s="131" t="s">
        <v>193</v>
      </c>
      <c r="F60" s="131" t="s">
        <v>217</v>
      </c>
      <c r="G60" s="131" t="s">
        <v>242</v>
      </c>
    </row>
    <row r="61" spans="1:7" x14ac:dyDescent="0.2">
      <c r="A61" s="1">
        <v>21</v>
      </c>
      <c r="B61" s="132" t="s">
        <v>128</v>
      </c>
      <c r="C61" s="132" t="s">
        <v>156</v>
      </c>
      <c r="D61" s="131" t="s">
        <v>120</v>
      </c>
      <c r="E61" s="131" t="s">
        <v>194</v>
      </c>
      <c r="F61" s="131" t="s">
        <v>218</v>
      </c>
      <c r="G61" s="131" t="s">
        <v>243</v>
      </c>
    </row>
    <row r="62" spans="1:7" x14ac:dyDescent="0.2">
      <c r="A62" s="1">
        <v>22</v>
      </c>
      <c r="B62" s="132" t="s">
        <v>158</v>
      </c>
      <c r="C62" s="132" t="s">
        <v>173</v>
      </c>
      <c r="D62" s="131" t="s">
        <v>122</v>
      </c>
      <c r="E62" s="131" t="s">
        <v>195</v>
      </c>
      <c r="F62" s="131" t="s">
        <v>219</v>
      </c>
      <c r="G62" s="131" t="s">
        <v>244</v>
      </c>
    </row>
    <row r="63" spans="1:7" x14ac:dyDescent="0.2">
      <c r="A63" s="1">
        <v>23</v>
      </c>
      <c r="B63" s="132" t="s">
        <v>159</v>
      </c>
      <c r="C63" s="132" t="s">
        <v>174</v>
      </c>
      <c r="D63" s="131" t="s">
        <v>121</v>
      </c>
      <c r="E63" s="131" t="s">
        <v>196</v>
      </c>
      <c r="F63" s="131" t="s">
        <v>220</v>
      </c>
      <c r="G63" s="131" t="s">
        <v>245</v>
      </c>
    </row>
    <row r="64" spans="1:7" x14ac:dyDescent="0.2">
      <c r="A64" s="1">
        <v>24</v>
      </c>
      <c r="B64" s="132" t="s">
        <v>138</v>
      </c>
      <c r="C64" s="132" t="s">
        <v>252</v>
      </c>
      <c r="D64" s="131" t="s">
        <v>123</v>
      </c>
      <c r="E64" s="131" t="s">
        <v>198</v>
      </c>
      <c r="F64" s="131" t="s">
        <v>221</v>
      </c>
      <c r="G64" s="131" t="s">
        <v>246</v>
      </c>
    </row>
    <row r="65" spans="1:7" x14ac:dyDescent="0.2">
      <c r="A65" s="1">
        <v>25</v>
      </c>
      <c r="B65" s="132" t="s">
        <v>160</v>
      </c>
      <c r="C65" s="132" t="s">
        <v>142</v>
      </c>
      <c r="D65" s="131" t="s">
        <v>124</v>
      </c>
      <c r="E65" s="131" t="s">
        <v>199</v>
      </c>
      <c r="F65" s="131" t="s">
        <v>222</v>
      </c>
      <c r="G65" s="131" t="s">
        <v>247</v>
      </c>
    </row>
    <row r="66" spans="1:7" x14ac:dyDescent="0.2">
      <c r="B66" s="2"/>
      <c r="C66" s="4"/>
    </row>
    <row r="67" spans="1:7" x14ac:dyDescent="0.2">
      <c r="B67" s="2"/>
      <c r="C67" s="4"/>
    </row>
    <row r="68" spans="1:7" x14ac:dyDescent="0.2">
      <c r="B68" s="2"/>
      <c r="C68" s="4"/>
    </row>
    <row r="69" spans="1:7" x14ac:dyDescent="0.2">
      <c r="B69" s="2"/>
      <c r="C69" s="4"/>
    </row>
    <row r="70" spans="1:7" x14ac:dyDescent="0.2">
      <c r="B70" s="2"/>
      <c r="C70" s="4"/>
    </row>
    <row r="71" spans="1:7" x14ac:dyDescent="0.2">
      <c r="B71" s="2"/>
      <c r="C71" s="4"/>
    </row>
    <row r="72" spans="1:7" x14ac:dyDescent="0.2">
      <c r="B72" s="3"/>
      <c r="C72" s="4"/>
    </row>
    <row r="73" spans="1:7" x14ac:dyDescent="0.2">
      <c r="B73" s="3"/>
    </row>
  </sheetData>
  <customSheetViews>
    <customSheetView guid="{05C20E56-CE58-43D5-9D45-E0478FB7E0B5}" showPageBreaks="1" printArea="1" state="hidden" view="pageBreakPreview">
      <selection activeCell="C37" sqref="C36:C37"/>
      <pageMargins left="0.7" right="0.7" top="0.75" bottom="0.75" header="0.3" footer="0.3"/>
      <pageSetup paperSize="9" scale="63" orientation="portrait" r:id="rId1"/>
    </customSheetView>
  </customSheetViews>
  <phoneticPr fontId="19"/>
  <pageMargins left="0.7" right="0.7" top="0.75" bottom="0.75" header="0.3" footer="0.3"/>
  <pageSetup paperSize="9" scale="63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Z35"/>
  <sheetViews>
    <sheetView topLeftCell="A4" zoomScaleNormal="100" zoomScaleSheetLayoutView="100" workbookViewId="0">
      <selection activeCell="M14" sqref="M14:R14"/>
    </sheetView>
  </sheetViews>
  <sheetFormatPr defaultColWidth="9" defaultRowHeight="13" x14ac:dyDescent="0.2"/>
  <cols>
    <col min="1" max="1" width="4.6328125" style="10" bestFit="1" customWidth="1"/>
    <col min="2" max="2" width="7.453125" style="10" bestFit="1" customWidth="1"/>
    <col min="3" max="4" width="9.453125" style="10" customWidth="1"/>
    <col min="5" max="6" width="12.453125" style="10" customWidth="1"/>
    <col min="7" max="7" width="5.26953125" style="10" bestFit="1" customWidth="1"/>
    <col min="8" max="8" width="4.6328125" style="10" customWidth="1"/>
    <col min="9" max="9" width="10.90625" style="10" customWidth="1"/>
    <col min="10" max="11" width="11" style="10" customWidth="1"/>
    <col min="12" max="12" width="4.6328125" style="10" bestFit="1" customWidth="1"/>
    <col min="13" max="18" width="3.7265625" style="10" customWidth="1"/>
    <col min="19" max="19" width="4.6328125" style="10" bestFit="1" customWidth="1"/>
    <col min="20" max="20" width="9" style="10" bestFit="1" customWidth="1"/>
    <col min="21" max="16384" width="9" style="10"/>
  </cols>
  <sheetData>
    <row r="1" spans="1:26" x14ac:dyDescent="0.2">
      <c r="A1" s="84" t="str">
        <f>IF(参加申込書①!B3="","",参加申込書①!B3)</f>
        <v/>
      </c>
      <c r="B1" s="85" t="s">
        <v>84</v>
      </c>
      <c r="C1" s="261" t="str">
        <f>IF(参加申込書①!$B$5="","",VLOOKUP(参加申込書①!$B$5,加盟校!$D$1:$F$33,3,FALSE))</f>
        <v/>
      </c>
      <c r="D1" s="262"/>
      <c r="E1" s="262"/>
      <c r="F1" s="262"/>
      <c r="G1" s="263"/>
    </row>
    <row r="2" spans="1:26" x14ac:dyDescent="0.2">
      <c r="A2" s="264" t="s">
        <v>85</v>
      </c>
      <c r="B2" s="265"/>
      <c r="C2" s="266" t="str">
        <f>IF(C1="","",VLOOKUP(C1,加盟校!$A$1:$C$33,3))</f>
        <v/>
      </c>
      <c r="D2" s="267"/>
      <c r="E2" s="267"/>
      <c r="F2" s="267"/>
      <c r="G2" s="268"/>
    </row>
    <row r="3" spans="1:26" x14ac:dyDescent="0.2">
      <c r="A3" s="288" t="s">
        <v>22</v>
      </c>
      <c r="B3" s="86" t="s">
        <v>86</v>
      </c>
      <c r="C3" s="92" t="str">
        <f>IF(参加申込書②!C20="","",参加申込書②!C20)</f>
        <v/>
      </c>
      <c r="D3" s="101" t="str">
        <f>IF(参加申込書②!E20="","",参加申込書②!E20)</f>
        <v/>
      </c>
      <c r="E3" s="92" t="str">
        <f>IF(参加申込書②!G20="","",参加申込書②!G20)</f>
        <v/>
      </c>
      <c r="F3" s="101" t="str">
        <f>IF(参加申込書②!K20="","",参加申込書②!K20)</f>
        <v/>
      </c>
      <c r="G3" s="107" t="str">
        <f>IF(参加申込書②!N20="","",参加申込書②!N20)</f>
        <v/>
      </c>
      <c r="I3" s="115" t="s">
        <v>14</v>
      </c>
      <c r="J3" s="119" t="str">
        <f>IF(参加申込書②!B11="","",参加申込書②!B11)</f>
        <v/>
      </c>
    </row>
    <row r="4" spans="1:26" ht="19" x14ac:dyDescent="0.2">
      <c r="A4" s="289"/>
      <c r="B4" s="87" t="s">
        <v>51</v>
      </c>
      <c r="C4" s="93" t="str">
        <f>IF(参加申込書②!C21="","",参加申込書②!C21)</f>
        <v/>
      </c>
      <c r="D4" s="90" t="str">
        <f>IF(参加申込書②!E21="","",参加申込書②!E21)</f>
        <v/>
      </c>
      <c r="E4" s="93" t="str">
        <f>IF(参加申込書②!G21="","",参加申込書②!G21)</f>
        <v/>
      </c>
      <c r="F4" s="90" t="str">
        <f>IF(参加申込書②!K21="","",参加申込書②!K21)</f>
        <v/>
      </c>
      <c r="G4" s="108" t="str">
        <f>IF(参加申込書②!N21="","",参加申込書②!N21)</f>
        <v/>
      </c>
      <c r="H4" s="114"/>
      <c r="I4" s="114"/>
      <c r="J4" s="114"/>
      <c r="K4" s="114"/>
    </row>
    <row r="5" spans="1:26" ht="19" x14ac:dyDescent="0.2">
      <c r="A5" s="289"/>
      <c r="B5" s="87" t="s">
        <v>21</v>
      </c>
      <c r="C5" s="93" t="str">
        <f>IF(参加申込書②!C22="","",参加申込書②!C22)</f>
        <v/>
      </c>
      <c r="D5" s="90" t="str">
        <f>IF(参加申込書②!E22="","",参加申込書②!E22)</f>
        <v/>
      </c>
      <c r="E5" s="93" t="str">
        <f>IF(参加申込書②!G22="","",参加申込書②!G22)</f>
        <v/>
      </c>
      <c r="F5" s="90" t="str">
        <f>IF(参加申込書②!K22="","",参加申込書②!K22)</f>
        <v/>
      </c>
      <c r="G5" s="108" t="str">
        <f>IF(参加申込書②!N22="","",IF(参加申込書②!N22="一般","",参加申込書②!N22))</f>
        <v/>
      </c>
      <c r="H5" s="114"/>
      <c r="I5" s="116" t="s">
        <v>87</v>
      </c>
      <c r="J5" s="116"/>
      <c r="K5" s="116"/>
      <c r="L5" s="120"/>
      <c r="M5" s="120"/>
      <c r="N5" s="120"/>
      <c r="O5" s="120"/>
      <c r="P5" s="120"/>
      <c r="Q5" s="120"/>
      <c r="R5" s="120"/>
    </row>
    <row r="6" spans="1:26" ht="19" x14ac:dyDescent="0.2">
      <c r="A6" s="289"/>
      <c r="B6" s="87" t="s">
        <v>3</v>
      </c>
      <c r="C6" s="93" t="str">
        <f>IF(参加申込書②!C23="","",参加申込書②!C23)</f>
        <v/>
      </c>
      <c r="D6" s="90" t="str">
        <f>IF(参加申込書②!E23="","",参加申込書②!E23)</f>
        <v/>
      </c>
      <c r="E6" s="93" t="str">
        <f>IF(参加申込書②!G23="","",参加申込書②!G23)</f>
        <v/>
      </c>
      <c r="F6" s="90" t="str">
        <f>IF(参加申込書②!K23="","",参加申込書②!K23)</f>
        <v/>
      </c>
      <c r="G6" s="108" t="str">
        <f>IF(参加申込書②!N23="","",参加申込書②!N23)</f>
        <v/>
      </c>
      <c r="H6" s="114"/>
      <c r="I6" s="114"/>
      <c r="J6" s="114"/>
      <c r="K6" s="114"/>
    </row>
    <row r="7" spans="1:26" ht="19.5" x14ac:dyDescent="0.2">
      <c r="A7" s="289"/>
      <c r="B7" s="87" t="s">
        <v>75</v>
      </c>
      <c r="C7" s="93" t="str">
        <f>IF(参加申込書②!C24="","",参加申込書②!C24)</f>
        <v/>
      </c>
      <c r="D7" s="90" t="str">
        <f>IF(参加申込書②!E24="","",参加申込書②!E24)</f>
        <v/>
      </c>
      <c r="E7" s="93" t="str">
        <f>IF(参加申込書②!G24="","",参加申込書②!G24)</f>
        <v/>
      </c>
      <c r="F7" s="90" t="str">
        <f>IF(参加申込書②!K24="","",参加申込書②!K24)</f>
        <v/>
      </c>
      <c r="G7" s="108" t="str">
        <f>IF(参加申込書②!N24="","",参加申込書②!N24)</f>
        <v/>
      </c>
      <c r="H7" s="114"/>
      <c r="I7" s="117" t="s">
        <v>285</v>
      </c>
      <c r="J7" s="117" t="s">
        <v>275</v>
      </c>
      <c r="K7" s="117" t="s">
        <v>276</v>
      </c>
      <c r="L7" s="121" t="s">
        <v>88</v>
      </c>
      <c r="M7" s="122" t="s">
        <v>89</v>
      </c>
      <c r="N7" s="122"/>
      <c r="O7" s="122"/>
      <c r="P7" s="122"/>
      <c r="Q7" s="122"/>
      <c r="R7" s="123"/>
      <c r="S7" s="123"/>
      <c r="T7" s="123"/>
      <c r="U7" s="123"/>
      <c r="V7" s="123"/>
      <c r="W7" s="123"/>
      <c r="X7" s="123"/>
      <c r="Y7" s="123"/>
      <c r="Z7" s="123"/>
    </row>
    <row r="8" spans="1:26" ht="19" x14ac:dyDescent="0.2">
      <c r="A8" s="289"/>
      <c r="B8" s="87" t="s">
        <v>1</v>
      </c>
      <c r="C8" s="93" t="str">
        <f>IF(参加申込書②!C25="","",参加申込書②!C25)</f>
        <v/>
      </c>
      <c r="D8" s="90" t="str">
        <f>IF(参加申込書②!E25="","",参加申込書②!E25)</f>
        <v/>
      </c>
      <c r="E8" s="93" t="str">
        <f>IF(参加申込書②!G25="","",参加申込書②!G25)</f>
        <v/>
      </c>
      <c r="F8" s="90" t="str">
        <f>IF(参加申込書②!K25="","",参加申込書②!K25)</f>
        <v/>
      </c>
      <c r="G8" s="108" t="str">
        <f>IF(参加申込書②!N25="","",参加申込書②!N25)</f>
        <v/>
      </c>
      <c r="H8" s="114"/>
      <c r="I8" s="118" t="str">
        <f>+IF(I12=0,"",IF(I12=111,I9&amp;"・"&amp;I10&amp;"・"&amp;I11,IF(I12=101,I9&amp;"・"&amp;I11,IF(I12=110,I10&amp;"・"&amp;I11,IF(I12=11,I9&amp;"・"&amp;I10,IF(I12=1,I9,IF(I12=10,I10,I11)))))))</f>
        <v/>
      </c>
      <c r="J8" s="118" t="str">
        <f>+IF(J12=111,J9&amp;"・"&amp;J10&amp;"・"&amp;J11,IF(J12=101,J9&amp;"・"&amp;J11,IF(J12=110,J10&amp;"・"&amp;J11,IF(J12=11,J9&amp;"・"&amp;J10,IF(J12=1,J9,IF(J12=10,J10,J11))))))</f>
        <v/>
      </c>
      <c r="K8" s="118" t="str">
        <f>+IF(K12=111,K9&amp;"・"&amp;K10&amp;"・"&amp;K11,IF(K12=101,K9&amp;"・"&amp;K11,IF(K12=110,K10&amp;"・"&amp;K11,IF(K12=11,K9&amp;"・"&amp;K10,IF(K12=1,K9,IF(K12=10,K10,K11))))))</f>
        <v/>
      </c>
    </row>
    <row r="9" spans="1:26" ht="20.5" x14ac:dyDescent="0.2">
      <c r="A9" s="289"/>
      <c r="B9" s="87" t="s">
        <v>7</v>
      </c>
      <c r="C9" s="93" t="str">
        <f>IF(参加申込書②!C26="","",参加申込書②!C26)</f>
        <v/>
      </c>
      <c r="D9" s="90" t="str">
        <f>IF(参加申込書②!E26="","",参加申込書②!E26)</f>
        <v/>
      </c>
      <c r="E9" s="93" t="str">
        <f>IF(参加申込書②!G26="","",参加申込書②!G26)</f>
        <v/>
      </c>
      <c r="F9" s="90" t="str">
        <f>IF(参加申込書②!K26="","",参加申込書②!K26)</f>
        <v/>
      </c>
      <c r="G9" s="108" t="str">
        <f>IF(参加申込書②!N26="","",参加申込書②!N26)</f>
        <v/>
      </c>
      <c r="H9" s="114"/>
      <c r="I9" s="118" t="str">
        <f>+IF(参加申込書①!G12="○",参加申込書①!$B12&amp;参加申込書①!C12,"")</f>
        <v/>
      </c>
      <c r="J9" s="118" t="str">
        <f>+IF(参加申込書①!I12="○",参加申込書①!$B12&amp;参加申込書①!C12,"")</f>
        <v/>
      </c>
      <c r="K9" s="118" t="str">
        <f>+IF(参加申込書①!L12="○",参加申込書①!$B12&amp;参加申込書①!C12,"")</f>
        <v/>
      </c>
      <c r="M9" s="269" t="s">
        <v>116</v>
      </c>
      <c r="N9" s="270"/>
      <c r="O9" s="270"/>
      <c r="P9" s="270"/>
      <c r="Q9" s="270"/>
      <c r="R9" s="271"/>
      <c r="S9" s="121" t="s">
        <v>88</v>
      </c>
      <c r="T9" s="122" t="s">
        <v>90</v>
      </c>
      <c r="U9" s="123"/>
      <c r="V9" s="123"/>
      <c r="W9" s="123"/>
      <c r="X9" s="123"/>
      <c r="Y9" s="123"/>
      <c r="Z9" s="123"/>
    </row>
    <row r="10" spans="1:26" x14ac:dyDescent="0.2">
      <c r="A10" s="289"/>
      <c r="B10" s="87" t="s">
        <v>6</v>
      </c>
      <c r="C10" s="93" t="str">
        <f>IF(参加申込書②!C27="","",参加申込書②!C27)</f>
        <v/>
      </c>
      <c r="D10" s="90" t="str">
        <f>IF(参加申込書②!E27="","",参加申込書②!E27)</f>
        <v/>
      </c>
      <c r="E10" s="93" t="str">
        <f>IF(参加申込書②!G27="","",参加申込書②!G27)</f>
        <v/>
      </c>
      <c r="F10" s="90" t="str">
        <f>IF(参加申込書②!K27="","",参加申込書②!K27)</f>
        <v/>
      </c>
      <c r="G10" s="108" t="str">
        <f>IF(参加申込書②!N27="","",参加申込書②!N27)</f>
        <v/>
      </c>
      <c r="I10" s="118" t="str">
        <f>+IF(参加申込書①!G13="○",参加申込書①!$B13&amp;参加申込書①!C13,"")</f>
        <v/>
      </c>
      <c r="J10" s="118" t="str">
        <f>+IF(参加申込書①!I13="○",参加申込書①!$B13&amp;参加申込書①!C13,"")</f>
        <v/>
      </c>
      <c r="K10" s="118" t="str">
        <f>+IF(参加申込書①!L13="○",参加申込書①!$B13&amp;参加申込書①!C13,"")</f>
        <v/>
      </c>
    </row>
    <row r="11" spans="1:26" ht="19" x14ac:dyDescent="0.2">
      <c r="A11" s="289"/>
      <c r="B11" s="87" t="s">
        <v>79</v>
      </c>
      <c r="C11" s="93" t="str">
        <f>IF(参加申込書②!C28="","",参加申込書②!C28)</f>
        <v/>
      </c>
      <c r="D11" s="90" t="str">
        <f>IF(参加申込書②!E28="","",参加申込書②!E28)</f>
        <v/>
      </c>
      <c r="E11" s="93" t="str">
        <f>IF(参加申込書②!G28="","",参加申込書②!G28)</f>
        <v/>
      </c>
      <c r="F11" s="90" t="str">
        <f>IF(参加申込書②!K28="","",参加申込書②!K28)</f>
        <v/>
      </c>
      <c r="G11" s="108" t="str">
        <f>IF(参加申込書②!N28="","",参加申込書②!N28)</f>
        <v/>
      </c>
      <c r="H11" s="114"/>
      <c r="I11" s="118" t="str">
        <f>+IF(参加申込書①!G14="○",参加申込書①!$B14&amp;参加申込書①!C14,"")</f>
        <v/>
      </c>
      <c r="J11" s="118" t="str">
        <f>+IF(参加申込書①!I14="○",参加申込書①!$B14,"")</f>
        <v/>
      </c>
      <c r="K11" s="118" t="str">
        <f>+IF(参加申込書①!L14="○",参加申込書①!$B14,"")</f>
        <v/>
      </c>
      <c r="M11" s="272" t="s">
        <v>40</v>
      </c>
      <c r="N11" s="273"/>
      <c r="O11" s="274"/>
      <c r="P11" s="274" t="s">
        <v>0</v>
      </c>
      <c r="Q11" s="275"/>
      <c r="R11" s="276"/>
    </row>
    <row r="12" spans="1:26" ht="20.5" x14ac:dyDescent="0.2">
      <c r="A12" s="289"/>
      <c r="B12" s="87" t="s">
        <v>81</v>
      </c>
      <c r="C12" s="94" t="str">
        <f>IF(参加申込書②!C29="","",参加申込書②!C29)</f>
        <v/>
      </c>
      <c r="D12" s="102" t="str">
        <f>IF(参加申込書②!E29="","",参加申込書②!E29)</f>
        <v/>
      </c>
      <c r="E12" s="94" t="str">
        <f>IF(参加申込書②!G29="","",参加申込書②!G29)</f>
        <v/>
      </c>
      <c r="F12" s="102" t="str">
        <f>IF(参加申込書②!K29="","",参加申込書②!K29)</f>
        <v/>
      </c>
      <c r="G12" s="109" t="str">
        <f>IF(参加申込書②!N29="","",参加申込書②!N29)</f>
        <v/>
      </c>
      <c r="I12" s="10">
        <f>+IF(I9="",0,1)+IF(I10="",0,10)+IF(I11="",0,100)</f>
        <v>0</v>
      </c>
      <c r="J12" s="10">
        <f>+IF(J9="",0,1)+IF(J10="",0,10)+IF(J11="",0,100)</f>
        <v>0</v>
      </c>
      <c r="K12" s="10">
        <f>+IF(K9="",0,1)+IF(K10="",0,10)+IF(K11="",0,100)</f>
        <v>0</v>
      </c>
      <c r="M12" s="277" t="s">
        <v>287</v>
      </c>
      <c r="N12" s="278"/>
      <c r="O12" s="279"/>
      <c r="P12" s="279" t="s">
        <v>288</v>
      </c>
      <c r="Q12" s="280"/>
      <c r="R12" s="281"/>
      <c r="S12" s="121" t="s">
        <v>88</v>
      </c>
      <c r="T12" s="122" t="s">
        <v>92</v>
      </c>
      <c r="U12" s="123"/>
      <c r="V12" s="123"/>
      <c r="W12" s="123"/>
      <c r="X12" s="123"/>
      <c r="Y12" s="123"/>
      <c r="Z12" s="123"/>
    </row>
    <row r="13" spans="1:26" ht="19" x14ac:dyDescent="0.2">
      <c r="A13" s="290"/>
      <c r="B13" s="88" t="s">
        <v>11</v>
      </c>
      <c r="C13" s="95">
        <f>1-COUNTIF(C3,"")</f>
        <v>0</v>
      </c>
      <c r="D13" s="103"/>
      <c r="E13" s="103"/>
      <c r="F13" s="103"/>
      <c r="G13" s="110"/>
      <c r="H13" s="114"/>
    </row>
    <row r="14" spans="1:26" ht="19.5" x14ac:dyDescent="0.2">
      <c r="A14" s="288" t="s">
        <v>93</v>
      </c>
      <c r="B14" s="285" t="s">
        <v>3</v>
      </c>
      <c r="C14" s="96" t="str">
        <f>IF(参加申込書①!C20="","",参加申込書①!C20)</f>
        <v/>
      </c>
      <c r="D14" s="104" t="str">
        <f>IF(参加申込書①!E20="","",参加申込書①!E20)</f>
        <v/>
      </c>
      <c r="E14" s="96" t="str">
        <f>IF(参加申込書①!G20="","",参加申込書①!G20)</f>
        <v/>
      </c>
      <c r="F14" s="104" t="str">
        <f>IF(参加申込書①!K20="","",参加申込書①!K20)</f>
        <v/>
      </c>
      <c r="G14" s="53" t="str">
        <f>IF(参加申込書①!N20="","",参加申込書①!N20)</f>
        <v/>
      </c>
      <c r="J14" s="10" ph="1"/>
      <c r="M14" s="282" t="s">
        <v>286</v>
      </c>
      <c r="N14" s="283"/>
      <c r="O14" s="283"/>
      <c r="P14" s="283"/>
      <c r="Q14" s="283"/>
      <c r="R14" s="284"/>
      <c r="S14" s="121" t="s">
        <v>88</v>
      </c>
      <c r="T14" s="122" t="s">
        <v>94</v>
      </c>
      <c r="U14" s="123"/>
      <c r="V14" s="123"/>
      <c r="W14" s="123"/>
      <c r="X14" s="123"/>
      <c r="Y14" s="123"/>
      <c r="Z14" s="123"/>
    </row>
    <row r="15" spans="1:26" ht="19" x14ac:dyDescent="0.2">
      <c r="A15" s="289"/>
      <c r="B15" s="286"/>
      <c r="C15" s="97" t="str">
        <f>IF(参加申込書①!C21="","",参加申込書①!C21)</f>
        <v/>
      </c>
      <c r="D15" s="89" t="str">
        <f>IF(参加申込書①!E21="","",参加申込書①!E21)</f>
        <v/>
      </c>
      <c r="E15" s="97" t="str">
        <f>IF(参加申込書①!G21="","",参加申込書①!G21)</f>
        <v/>
      </c>
      <c r="F15" s="89" t="str">
        <f>IF(参加申込書①!K21="","",参加申込書①!K21)</f>
        <v/>
      </c>
      <c r="G15" s="111" t="str">
        <f>IF(参加申込書①!N21="","",参加申込書①!N21)</f>
        <v/>
      </c>
      <c r="H15" s="114"/>
      <c r="I15" s="114"/>
      <c r="J15" s="114"/>
      <c r="K15" s="114"/>
    </row>
    <row r="16" spans="1:26" ht="19" x14ac:dyDescent="0.2">
      <c r="A16" s="289"/>
      <c r="B16" s="286" t="s">
        <v>75</v>
      </c>
      <c r="C16" s="98" t="str">
        <f>IF(参加申込書①!C22="","",参加申込書①!C22)</f>
        <v/>
      </c>
      <c r="D16" s="91" t="str">
        <f>IF(参加申込書①!E22="","",参加申込書①!E22)</f>
        <v/>
      </c>
      <c r="E16" s="98" t="str">
        <f>IF(参加申込書①!G22="","",参加申込書①!G22)</f>
        <v/>
      </c>
      <c r="F16" s="91" t="str">
        <f>IF(参加申込書①!K22="","",参加申込書①!K22)</f>
        <v/>
      </c>
      <c r="G16" s="112" t="str">
        <f>IF(参加申込書①!N22="","",参加申込書①!N22)</f>
        <v/>
      </c>
      <c r="H16" s="114"/>
      <c r="I16" s="114"/>
      <c r="J16" s="114"/>
      <c r="K16" s="114"/>
      <c r="M16" s="272" t="s">
        <v>95</v>
      </c>
      <c r="N16" s="274"/>
      <c r="O16" s="274" t="s">
        <v>91</v>
      </c>
      <c r="P16" s="274"/>
      <c r="Q16" s="274" t="s">
        <v>23</v>
      </c>
      <c r="R16" s="276"/>
    </row>
    <row r="17" spans="1:26" ht="20.5" x14ac:dyDescent="0.2">
      <c r="A17" s="289"/>
      <c r="B17" s="286"/>
      <c r="C17" s="97" t="str">
        <f>IF(参加申込書①!C23="","",参加申込書①!C23)</f>
        <v/>
      </c>
      <c r="D17" s="89" t="str">
        <f>IF(参加申込書①!E23="","",参加申込書①!E23)</f>
        <v/>
      </c>
      <c r="E17" s="97" t="str">
        <f>IF(参加申込書①!G23="","",参加申込書①!G23)</f>
        <v/>
      </c>
      <c r="F17" s="89" t="str">
        <f>IF(参加申込書①!K23="","",参加申込書①!K23)</f>
        <v/>
      </c>
      <c r="G17" s="111" t="str">
        <f>IF(参加申込書①!N23="","",参加申込書①!N23)</f>
        <v/>
      </c>
      <c r="H17" s="114"/>
      <c r="I17" s="114"/>
      <c r="J17" s="114"/>
      <c r="K17" s="114"/>
      <c r="M17" s="277">
        <v>10</v>
      </c>
      <c r="N17" s="279"/>
      <c r="O17" s="279">
        <v>18</v>
      </c>
      <c r="P17" s="279"/>
      <c r="Q17" s="279" t="s">
        <v>274</v>
      </c>
      <c r="R17" s="281"/>
      <c r="S17" s="121" t="s">
        <v>88</v>
      </c>
      <c r="T17" s="122" t="s">
        <v>5</v>
      </c>
      <c r="U17" s="123"/>
      <c r="V17" s="123"/>
      <c r="W17" s="123"/>
      <c r="X17" s="123"/>
      <c r="Y17" s="123"/>
      <c r="Z17" s="123"/>
    </row>
    <row r="18" spans="1:26" ht="19" x14ac:dyDescent="0.2">
      <c r="A18" s="289"/>
      <c r="B18" s="286" t="s">
        <v>1</v>
      </c>
      <c r="C18" s="98" t="str">
        <f>IF(参加申込書①!C24="","",参加申込書①!C24)</f>
        <v/>
      </c>
      <c r="D18" s="91" t="str">
        <f>IF(参加申込書①!E24="","",参加申込書①!E24)</f>
        <v/>
      </c>
      <c r="E18" s="98" t="str">
        <f>IF(参加申込書①!G24="","",参加申込書①!G24)</f>
        <v/>
      </c>
      <c r="F18" s="91" t="str">
        <f>IF(参加申込書①!K24="","",参加申込書①!K24)</f>
        <v/>
      </c>
      <c r="G18" s="112" t="str">
        <f>IF(参加申込書①!N24="","",参加申込書①!N24)</f>
        <v/>
      </c>
      <c r="H18" s="114"/>
    </row>
    <row r="19" spans="1:26" ht="19" x14ac:dyDescent="0.2">
      <c r="A19" s="289"/>
      <c r="B19" s="286"/>
      <c r="C19" s="97" t="str">
        <f>IF(参加申込書①!C25="","",参加申込書①!C25)</f>
        <v/>
      </c>
      <c r="D19" s="89" t="str">
        <f>IF(参加申込書①!E25="","",参加申込書①!E25)</f>
        <v/>
      </c>
      <c r="E19" s="97" t="str">
        <f>IF(参加申込書①!G25="","",参加申込書①!G25)</f>
        <v/>
      </c>
      <c r="F19" s="89" t="str">
        <f>IF(参加申込書①!K25="","",参加申込書①!K25)</f>
        <v/>
      </c>
      <c r="G19" s="111" t="str">
        <f>IF(参加申込書①!N25="","",参加申込書①!N25)</f>
        <v/>
      </c>
      <c r="H19" s="114"/>
    </row>
    <row r="20" spans="1:26" ht="19" x14ac:dyDescent="0.2">
      <c r="A20" s="289"/>
      <c r="B20" s="286" t="s">
        <v>7</v>
      </c>
      <c r="C20" s="98" t="str">
        <f>IF(参加申込書①!C26="","",参加申込書①!C26)</f>
        <v/>
      </c>
      <c r="D20" s="91" t="str">
        <f>IF(参加申込書①!E26="","",参加申込書①!E26)</f>
        <v/>
      </c>
      <c r="E20" s="98" t="str">
        <f>IF(参加申込書①!G26="","",参加申込書①!G26)</f>
        <v/>
      </c>
      <c r="F20" s="91" t="str">
        <f>IF(参加申込書①!K26="","",参加申込書①!K26)</f>
        <v/>
      </c>
      <c r="G20" s="112" t="str">
        <f>IF(参加申込書①!N26="","",参加申込書①!N26)</f>
        <v/>
      </c>
      <c r="H20" s="114"/>
    </row>
    <row r="21" spans="1:26" x14ac:dyDescent="0.2">
      <c r="A21" s="289"/>
      <c r="B21" s="287"/>
      <c r="C21" s="97" t="str">
        <f>IF(参加申込書①!C27="","",参加申込書①!C27)</f>
        <v/>
      </c>
      <c r="D21" s="89" t="str">
        <f>IF(参加申込書①!E27="","",参加申込書①!E27)</f>
        <v/>
      </c>
      <c r="E21" s="97" t="str">
        <f>IF(参加申込書①!G27="","",参加申込書①!G27)</f>
        <v/>
      </c>
      <c r="F21" s="89" t="str">
        <f>IF(参加申込書①!K27="","",参加申込書①!K27)</f>
        <v/>
      </c>
      <c r="G21" s="111" t="str">
        <f>IF(参加申込書①!N27="","",参加申込書①!N27)</f>
        <v/>
      </c>
    </row>
    <row r="22" spans="1:26" ht="19" x14ac:dyDescent="0.2">
      <c r="A22" s="289"/>
      <c r="B22" s="286" t="s">
        <v>6</v>
      </c>
      <c r="C22" s="99" t="str">
        <f>IF(参加申込書①!C28="","",参加申込書①!C28)</f>
        <v/>
      </c>
      <c r="D22" s="105" t="str">
        <f>IF(参加申込書①!E28="","",参加申込書①!E28)</f>
        <v/>
      </c>
      <c r="E22" s="99" t="str">
        <f>IF(参加申込書①!G28="","",参加申込書①!G28)</f>
        <v/>
      </c>
      <c r="F22" s="105" t="str">
        <f>IF(参加申込書①!K28="","",参加申込書①!K28)</f>
        <v/>
      </c>
      <c r="G22" s="113" t="str">
        <f>IF(参加申込書①!N28="","",参加申込書①!N28)</f>
        <v/>
      </c>
      <c r="H22" s="114"/>
    </row>
    <row r="23" spans="1:26" x14ac:dyDescent="0.2">
      <c r="A23" s="289"/>
      <c r="B23" s="287"/>
      <c r="C23" s="100" t="str">
        <f>IF(参加申込書①!C29="","",参加申込書①!C29)</f>
        <v/>
      </c>
      <c r="D23" s="106" t="str">
        <f>IF(参加申込書①!E29="","",参加申込書①!E29)</f>
        <v/>
      </c>
      <c r="E23" s="100" t="str">
        <f>IF(参加申込書①!G29="","",参加申込書①!G29)</f>
        <v/>
      </c>
      <c r="F23" s="106" t="str">
        <f>IF(参加申込書①!K29="","",参加申込書①!K29)</f>
        <v/>
      </c>
      <c r="G23" s="54" t="str">
        <f>IF(参加申込書①!N29="","",参加申込書①!N29)</f>
        <v/>
      </c>
    </row>
    <row r="24" spans="1:26" ht="19" x14ac:dyDescent="0.2">
      <c r="A24" s="290"/>
      <c r="B24" s="88" t="s">
        <v>11</v>
      </c>
      <c r="C24" s="95">
        <f>5-COUNTIF(C14:C23,"")/2</f>
        <v>0</v>
      </c>
      <c r="D24" s="103"/>
      <c r="E24" s="103"/>
      <c r="F24" s="103"/>
      <c r="G24" s="110"/>
      <c r="H24" s="114"/>
    </row>
    <row r="25" spans="1:26" x14ac:dyDescent="0.2">
      <c r="A25" s="288" t="s">
        <v>24</v>
      </c>
      <c r="B25" s="89" t="s">
        <v>3</v>
      </c>
      <c r="C25" s="92" t="str">
        <f>IF(参加申込書①!C35="","",参加申込書①!C35)</f>
        <v/>
      </c>
      <c r="D25" s="101" t="str">
        <f>IF(参加申込書①!E35="","",参加申込書①!E35)</f>
        <v/>
      </c>
      <c r="E25" s="92" t="str">
        <f>IF(参加申込書①!G35="","",参加申込書①!G35)</f>
        <v/>
      </c>
      <c r="F25" s="101" t="str">
        <f>IF(参加申込書①!K35="","",参加申込書①!K35)</f>
        <v/>
      </c>
      <c r="G25" s="107" t="str">
        <f>IF(参加申込書①!N35="","",参加申込書①!N35)</f>
        <v/>
      </c>
    </row>
    <row r="26" spans="1:26" x14ac:dyDescent="0.2">
      <c r="A26" s="289"/>
      <c r="B26" s="90" t="s">
        <v>75</v>
      </c>
      <c r="C26" s="93" t="str">
        <f>IF(参加申込書①!C36="","",参加申込書①!C36)</f>
        <v/>
      </c>
      <c r="D26" s="90" t="str">
        <f>IF(参加申込書①!E36="","",参加申込書①!E36)</f>
        <v/>
      </c>
      <c r="E26" s="93" t="str">
        <f>IF(参加申込書①!G36="","",参加申込書①!G36)</f>
        <v/>
      </c>
      <c r="F26" s="90" t="str">
        <f>IF(参加申込書①!K36="","",参加申込書①!K36)</f>
        <v/>
      </c>
      <c r="G26" s="108" t="str">
        <f>IF(参加申込書①!N36="","",参加申込書①!N36)</f>
        <v/>
      </c>
    </row>
    <row r="27" spans="1:26" x14ac:dyDescent="0.2">
      <c r="A27" s="289"/>
      <c r="B27" s="90" t="s">
        <v>1</v>
      </c>
      <c r="C27" s="93" t="str">
        <f>IF(参加申込書①!C37="","",参加申込書①!C37)</f>
        <v/>
      </c>
      <c r="D27" s="90" t="str">
        <f>IF(参加申込書①!E37="","",参加申込書①!E37)</f>
        <v/>
      </c>
      <c r="E27" s="93" t="str">
        <f>IF(参加申込書①!G37="","",参加申込書①!G37)</f>
        <v/>
      </c>
      <c r="F27" s="90" t="str">
        <f>IF(参加申込書①!K37="","",参加申込書①!K37)</f>
        <v/>
      </c>
      <c r="G27" s="108" t="str">
        <f>IF(参加申込書①!N37="","",参加申込書①!N37)</f>
        <v/>
      </c>
    </row>
    <row r="28" spans="1:26" x14ac:dyDescent="0.2">
      <c r="A28" s="289"/>
      <c r="B28" s="90" t="s">
        <v>7</v>
      </c>
      <c r="C28" s="93" t="str">
        <f>IF(参加申込書①!C38="","",参加申込書①!C38)</f>
        <v/>
      </c>
      <c r="D28" s="90" t="str">
        <f>IF(参加申込書①!E38="","",参加申込書①!E38)</f>
        <v/>
      </c>
      <c r="E28" s="93" t="str">
        <f>IF(参加申込書①!G38="","",参加申込書①!G38)</f>
        <v/>
      </c>
      <c r="F28" s="90" t="str">
        <f>IF(参加申込書①!K38="","",参加申込書①!K38)</f>
        <v/>
      </c>
      <c r="G28" s="108" t="str">
        <f>IF(参加申込書①!N38="","",参加申込書①!N38)</f>
        <v/>
      </c>
    </row>
    <row r="29" spans="1:26" x14ac:dyDescent="0.2">
      <c r="A29" s="289"/>
      <c r="B29" s="91" t="s">
        <v>6</v>
      </c>
      <c r="C29" s="94" t="str">
        <f>IF(参加申込書①!C39="","",参加申込書①!C39)</f>
        <v/>
      </c>
      <c r="D29" s="102" t="str">
        <f>IF(参加申込書①!E39="","",参加申込書①!E39)</f>
        <v/>
      </c>
      <c r="E29" s="94" t="str">
        <f>IF(参加申込書①!G39="","",参加申込書①!G39)</f>
        <v/>
      </c>
      <c r="F29" s="102" t="str">
        <f>IF(参加申込書①!K39="","",参加申込書①!K39)</f>
        <v/>
      </c>
      <c r="G29" s="109" t="str">
        <f>IF(参加申込書①!N39="","",参加申込書①!N39)</f>
        <v/>
      </c>
    </row>
    <row r="30" spans="1:26" ht="19.5" customHeight="1" x14ac:dyDescent="0.2">
      <c r="A30" s="290"/>
      <c r="B30" s="88" t="s">
        <v>11</v>
      </c>
      <c r="C30" s="95">
        <f>5-COUNTIF(C25:C29,"")</f>
        <v>0</v>
      </c>
      <c r="D30" s="103"/>
      <c r="E30" s="103"/>
      <c r="F30" s="103"/>
      <c r="G30" s="110"/>
    </row>
    <row r="31" spans="1:26" x14ac:dyDescent="0.2">
      <c r="A31" s="124"/>
      <c r="B31" s="104"/>
      <c r="C31" s="104"/>
      <c r="D31" s="104"/>
      <c r="E31" s="104"/>
      <c r="F31" s="104"/>
      <c r="G31" s="125"/>
    </row>
    <row r="32" spans="1:26" x14ac:dyDescent="0.2">
      <c r="A32" s="126"/>
      <c r="B32" s="105"/>
      <c r="C32" s="105"/>
      <c r="D32" s="105"/>
      <c r="E32" s="105"/>
      <c r="F32" s="105"/>
      <c r="G32" s="127"/>
    </row>
    <row r="33" spans="1:7" ht="19.5" customHeight="1" x14ac:dyDescent="0.2">
      <c r="A33" s="128"/>
      <c r="B33" s="129"/>
      <c r="C33" s="130"/>
      <c r="D33" s="130"/>
      <c r="E33" s="130"/>
      <c r="F33" s="130"/>
      <c r="G33" s="105"/>
    </row>
    <row r="34" spans="1:7" ht="19.5" customHeight="1" x14ac:dyDescent="0.2"/>
    <row r="35" spans="1:7" ht="19.5" customHeight="1" x14ac:dyDescent="0.2"/>
  </sheetData>
  <customSheetViews>
    <customSheetView guid="{05C20E56-CE58-43D5-9D45-E0478FB7E0B5}" state="hidden">
      <selection activeCell="M17" sqref="M17:N17"/>
      <pageMargins left="0.75" right="0.75" top="1" bottom="1" header="0.51200000000000001" footer="0.51200000000000001"/>
      <pageSetup paperSize="9" orientation="portrait" r:id="rId1"/>
      <headerFooter alignWithMargins="0"/>
    </customSheetView>
  </customSheetViews>
  <mergeCells count="23">
    <mergeCell ref="B18:B19"/>
    <mergeCell ref="B20:B21"/>
    <mergeCell ref="B22:B23"/>
    <mergeCell ref="A25:A30"/>
    <mergeCell ref="A3:A13"/>
    <mergeCell ref="A14:A24"/>
    <mergeCell ref="M17:N17"/>
    <mergeCell ref="O17:P17"/>
    <mergeCell ref="Q17:R17"/>
    <mergeCell ref="B14:B15"/>
    <mergeCell ref="B16:B17"/>
    <mergeCell ref="M12:O12"/>
    <mergeCell ref="P12:R12"/>
    <mergeCell ref="M14:R14"/>
    <mergeCell ref="M16:N16"/>
    <mergeCell ref="O16:P16"/>
    <mergeCell ref="Q16:R16"/>
    <mergeCell ref="C1:G1"/>
    <mergeCell ref="A2:B2"/>
    <mergeCell ref="C2:G2"/>
    <mergeCell ref="M9:R9"/>
    <mergeCell ref="M11:O11"/>
    <mergeCell ref="P11:R11"/>
  </mergeCells>
  <phoneticPr fontId="19"/>
  <dataValidations count="1">
    <dataValidation type="list" allowBlank="1" showInputMessage="1" showErrorMessage="1" prompt="▼ボタンをクリックし、学校名を選択してください" sqref="M9:Q9" xr:uid="{00000000-0002-0000-0600-000000000000}">
      <formula1>INDIRECT("加盟校!ｂ1:ｂ33")</formula1>
    </dataValidation>
  </dataValidations>
  <hyperlinks>
    <hyperlink ref="M14" r:id="rId2" xr:uid="{00000000-0004-0000-0600-000000000000}"/>
  </hyperlinks>
  <pageMargins left="0.75" right="0.75" top="1" bottom="1" header="0.51200000000000001" footer="0.51200000000000001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J13"/>
  <sheetViews>
    <sheetView workbookViewId="0">
      <selection activeCell="D4" sqref="D4:D13"/>
    </sheetView>
  </sheetViews>
  <sheetFormatPr defaultColWidth="9" defaultRowHeight="20.149999999999999" customHeight="1" x14ac:dyDescent="0.2"/>
  <cols>
    <col min="1" max="2" width="3.6328125" style="133" customWidth="1"/>
    <col min="3" max="3" width="10.6328125" style="133" customWidth="1"/>
    <col min="4" max="5" width="12.6328125" style="133" customWidth="1"/>
    <col min="6" max="7" width="8.6328125" style="133" customWidth="1"/>
    <col min="8" max="256" width="9" style="133"/>
    <col min="257" max="258" width="3.6328125" style="133" customWidth="1"/>
    <col min="259" max="259" width="10.6328125" style="133" customWidth="1"/>
    <col min="260" max="261" width="12.6328125" style="133" customWidth="1"/>
    <col min="262" max="263" width="8.6328125" style="133" customWidth="1"/>
    <col min="264" max="512" width="9" style="133"/>
    <col min="513" max="514" width="3.6328125" style="133" customWidth="1"/>
    <col min="515" max="515" width="10.6328125" style="133" customWidth="1"/>
    <col min="516" max="517" width="12.6328125" style="133" customWidth="1"/>
    <col min="518" max="519" width="8.6328125" style="133" customWidth="1"/>
    <col min="520" max="768" width="9" style="133"/>
    <col min="769" max="770" width="3.6328125" style="133" customWidth="1"/>
    <col min="771" max="771" width="10.6328125" style="133" customWidth="1"/>
    <col min="772" max="773" width="12.6328125" style="133" customWidth="1"/>
    <col min="774" max="775" width="8.6328125" style="133" customWidth="1"/>
    <col min="776" max="1024" width="9" style="133"/>
    <col min="1025" max="1026" width="3.6328125" style="133" customWidth="1"/>
    <col min="1027" max="1027" width="10.6328125" style="133" customWidth="1"/>
    <col min="1028" max="1029" width="12.6328125" style="133" customWidth="1"/>
    <col min="1030" max="1031" width="8.6328125" style="133" customWidth="1"/>
    <col min="1032" max="1280" width="9" style="133"/>
    <col min="1281" max="1282" width="3.6328125" style="133" customWidth="1"/>
    <col min="1283" max="1283" width="10.6328125" style="133" customWidth="1"/>
    <col min="1284" max="1285" width="12.6328125" style="133" customWidth="1"/>
    <col min="1286" max="1287" width="8.6328125" style="133" customWidth="1"/>
    <col min="1288" max="1536" width="9" style="133"/>
    <col min="1537" max="1538" width="3.6328125" style="133" customWidth="1"/>
    <col min="1539" max="1539" width="10.6328125" style="133" customWidth="1"/>
    <col min="1540" max="1541" width="12.6328125" style="133" customWidth="1"/>
    <col min="1542" max="1543" width="8.6328125" style="133" customWidth="1"/>
    <col min="1544" max="1792" width="9" style="133"/>
    <col min="1793" max="1794" width="3.6328125" style="133" customWidth="1"/>
    <col min="1795" max="1795" width="10.6328125" style="133" customWidth="1"/>
    <col min="1796" max="1797" width="12.6328125" style="133" customWidth="1"/>
    <col min="1798" max="1799" width="8.6328125" style="133" customWidth="1"/>
    <col min="1800" max="2048" width="9" style="133"/>
    <col min="2049" max="2050" width="3.6328125" style="133" customWidth="1"/>
    <col min="2051" max="2051" width="10.6328125" style="133" customWidth="1"/>
    <col min="2052" max="2053" width="12.6328125" style="133" customWidth="1"/>
    <col min="2054" max="2055" width="8.6328125" style="133" customWidth="1"/>
    <col min="2056" max="2304" width="9" style="133"/>
    <col min="2305" max="2306" width="3.6328125" style="133" customWidth="1"/>
    <col min="2307" max="2307" width="10.6328125" style="133" customWidth="1"/>
    <col min="2308" max="2309" width="12.6328125" style="133" customWidth="1"/>
    <col min="2310" max="2311" width="8.6328125" style="133" customWidth="1"/>
    <col min="2312" max="2560" width="9" style="133"/>
    <col min="2561" max="2562" width="3.6328125" style="133" customWidth="1"/>
    <col min="2563" max="2563" width="10.6328125" style="133" customWidth="1"/>
    <col min="2564" max="2565" width="12.6328125" style="133" customWidth="1"/>
    <col min="2566" max="2567" width="8.6328125" style="133" customWidth="1"/>
    <col min="2568" max="2816" width="9" style="133"/>
    <col min="2817" max="2818" width="3.6328125" style="133" customWidth="1"/>
    <col min="2819" max="2819" width="10.6328125" style="133" customWidth="1"/>
    <col min="2820" max="2821" width="12.6328125" style="133" customWidth="1"/>
    <col min="2822" max="2823" width="8.6328125" style="133" customWidth="1"/>
    <col min="2824" max="3072" width="9" style="133"/>
    <col min="3073" max="3074" width="3.6328125" style="133" customWidth="1"/>
    <col min="3075" max="3075" width="10.6328125" style="133" customWidth="1"/>
    <col min="3076" max="3077" width="12.6328125" style="133" customWidth="1"/>
    <col min="3078" max="3079" width="8.6328125" style="133" customWidth="1"/>
    <col min="3080" max="3328" width="9" style="133"/>
    <col min="3329" max="3330" width="3.6328125" style="133" customWidth="1"/>
    <col min="3331" max="3331" width="10.6328125" style="133" customWidth="1"/>
    <col min="3332" max="3333" width="12.6328125" style="133" customWidth="1"/>
    <col min="3334" max="3335" width="8.6328125" style="133" customWidth="1"/>
    <col min="3336" max="3584" width="9" style="133"/>
    <col min="3585" max="3586" width="3.6328125" style="133" customWidth="1"/>
    <col min="3587" max="3587" width="10.6328125" style="133" customWidth="1"/>
    <col min="3588" max="3589" width="12.6328125" style="133" customWidth="1"/>
    <col min="3590" max="3591" width="8.6328125" style="133" customWidth="1"/>
    <col min="3592" max="3840" width="9" style="133"/>
    <col min="3841" max="3842" width="3.6328125" style="133" customWidth="1"/>
    <col min="3843" max="3843" width="10.6328125" style="133" customWidth="1"/>
    <col min="3844" max="3845" width="12.6328125" style="133" customWidth="1"/>
    <col min="3846" max="3847" width="8.6328125" style="133" customWidth="1"/>
    <col min="3848" max="4096" width="9" style="133"/>
    <col min="4097" max="4098" width="3.6328125" style="133" customWidth="1"/>
    <col min="4099" max="4099" width="10.6328125" style="133" customWidth="1"/>
    <col min="4100" max="4101" width="12.6328125" style="133" customWidth="1"/>
    <col min="4102" max="4103" width="8.6328125" style="133" customWidth="1"/>
    <col min="4104" max="4352" width="9" style="133"/>
    <col min="4353" max="4354" width="3.6328125" style="133" customWidth="1"/>
    <col min="4355" max="4355" width="10.6328125" style="133" customWidth="1"/>
    <col min="4356" max="4357" width="12.6328125" style="133" customWidth="1"/>
    <col min="4358" max="4359" width="8.6328125" style="133" customWidth="1"/>
    <col min="4360" max="4608" width="9" style="133"/>
    <col min="4609" max="4610" width="3.6328125" style="133" customWidth="1"/>
    <col min="4611" max="4611" width="10.6328125" style="133" customWidth="1"/>
    <col min="4612" max="4613" width="12.6328125" style="133" customWidth="1"/>
    <col min="4614" max="4615" width="8.6328125" style="133" customWidth="1"/>
    <col min="4616" max="4864" width="9" style="133"/>
    <col min="4865" max="4866" width="3.6328125" style="133" customWidth="1"/>
    <col min="4867" max="4867" width="10.6328125" style="133" customWidth="1"/>
    <col min="4868" max="4869" width="12.6328125" style="133" customWidth="1"/>
    <col min="4870" max="4871" width="8.6328125" style="133" customWidth="1"/>
    <col min="4872" max="5120" width="9" style="133"/>
    <col min="5121" max="5122" width="3.6328125" style="133" customWidth="1"/>
    <col min="5123" max="5123" width="10.6328125" style="133" customWidth="1"/>
    <col min="5124" max="5125" width="12.6328125" style="133" customWidth="1"/>
    <col min="5126" max="5127" width="8.6328125" style="133" customWidth="1"/>
    <col min="5128" max="5376" width="9" style="133"/>
    <col min="5377" max="5378" width="3.6328125" style="133" customWidth="1"/>
    <col min="5379" max="5379" width="10.6328125" style="133" customWidth="1"/>
    <col min="5380" max="5381" width="12.6328125" style="133" customWidth="1"/>
    <col min="5382" max="5383" width="8.6328125" style="133" customWidth="1"/>
    <col min="5384" max="5632" width="9" style="133"/>
    <col min="5633" max="5634" width="3.6328125" style="133" customWidth="1"/>
    <col min="5635" max="5635" width="10.6328125" style="133" customWidth="1"/>
    <col min="5636" max="5637" width="12.6328125" style="133" customWidth="1"/>
    <col min="5638" max="5639" width="8.6328125" style="133" customWidth="1"/>
    <col min="5640" max="5888" width="9" style="133"/>
    <col min="5889" max="5890" width="3.6328125" style="133" customWidth="1"/>
    <col min="5891" max="5891" width="10.6328125" style="133" customWidth="1"/>
    <col min="5892" max="5893" width="12.6328125" style="133" customWidth="1"/>
    <col min="5894" max="5895" width="8.6328125" style="133" customWidth="1"/>
    <col min="5896" max="6144" width="9" style="133"/>
    <col min="6145" max="6146" width="3.6328125" style="133" customWidth="1"/>
    <col min="6147" max="6147" width="10.6328125" style="133" customWidth="1"/>
    <col min="6148" max="6149" width="12.6328125" style="133" customWidth="1"/>
    <col min="6150" max="6151" width="8.6328125" style="133" customWidth="1"/>
    <col min="6152" max="6400" width="9" style="133"/>
    <col min="6401" max="6402" width="3.6328125" style="133" customWidth="1"/>
    <col min="6403" max="6403" width="10.6328125" style="133" customWidth="1"/>
    <col min="6404" max="6405" width="12.6328125" style="133" customWidth="1"/>
    <col min="6406" max="6407" width="8.6328125" style="133" customWidth="1"/>
    <col min="6408" max="6656" width="9" style="133"/>
    <col min="6657" max="6658" width="3.6328125" style="133" customWidth="1"/>
    <col min="6659" max="6659" width="10.6328125" style="133" customWidth="1"/>
    <col min="6660" max="6661" width="12.6328125" style="133" customWidth="1"/>
    <col min="6662" max="6663" width="8.6328125" style="133" customWidth="1"/>
    <col min="6664" max="6912" width="9" style="133"/>
    <col min="6913" max="6914" width="3.6328125" style="133" customWidth="1"/>
    <col min="6915" max="6915" width="10.6328125" style="133" customWidth="1"/>
    <col min="6916" max="6917" width="12.6328125" style="133" customWidth="1"/>
    <col min="6918" max="6919" width="8.6328125" style="133" customWidth="1"/>
    <col min="6920" max="7168" width="9" style="133"/>
    <col min="7169" max="7170" width="3.6328125" style="133" customWidth="1"/>
    <col min="7171" max="7171" width="10.6328125" style="133" customWidth="1"/>
    <col min="7172" max="7173" width="12.6328125" style="133" customWidth="1"/>
    <col min="7174" max="7175" width="8.6328125" style="133" customWidth="1"/>
    <col min="7176" max="7424" width="9" style="133"/>
    <col min="7425" max="7426" width="3.6328125" style="133" customWidth="1"/>
    <col min="7427" max="7427" width="10.6328125" style="133" customWidth="1"/>
    <col min="7428" max="7429" width="12.6328125" style="133" customWidth="1"/>
    <col min="7430" max="7431" width="8.6328125" style="133" customWidth="1"/>
    <col min="7432" max="7680" width="9" style="133"/>
    <col min="7681" max="7682" width="3.6328125" style="133" customWidth="1"/>
    <col min="7683" max="7683" width="10.6328125" style="133" customWidth="1"/>
    <col min="7684" max="7685" width="12.6328125" style="133" customWidth="1"/>
    <col min="7686" max="7687" width="8.6328125" style="133" customWidth="1"/>
    <col min="7688" max="7936" width="9" style="133"/>
    <col min="7937" max="7938" width="3.6328125" style="133" customWidth="1"/>
    <col min="7939" max="7939" width="10.6328125" style="133" customWidth="1"/>
    <col min="7940" max="7941" width="12.6328125" style="133" customWidth="1"/>
    <col min="7942" max="7943" width="8.6328125" style="133" customWidth="1"/>
    <col min="7944" max="8192" width="9" style="133"/>
    <col min="8193" max="8194" width="3.6328125" style="133" customWidth="1"/>
    <col min="8195" max="8195" width="10.6328125" style="133" customWidth="1"/>
    <col min="8196" max="8197" width="12.6328125" style="133" customWidth="1"/>
    <col min="8198" max="8199" width="8.6328125" style="133" customWidth="1"/>
    <col min="8200" max="8448" width="9" style="133"/>
    <col min="8449" max="8450" width="3.6328125" style="133" customWidth="1"/>
    <col min="8451" max="8451" width="10.6328125" style="133" customWidth="1"/>
    <col min="8452" max="8453" width="12.6328125" style="133" customWidth="1"/>
    <col min="8454" max="8455" width="8.6328125" style="133" customWidth="1"/>
    <col min="8456" max="8704" width="9" style="133"/>
    <col min="8705" max="8706" width="3.6328125" style="133" customWidth="1"/>
    <col min="8707" max="8707" width="10.6328125" style="133" customWidth="1"/>
    <col min="8708" max="8709" width="12.6328125" style="133" customWidth="1"/>
    <col min="8710" max="8711" width="8.6328125" style="133" customWidth="1"/>
    <col min="8712" max="8960" width="9" style="133"/>
    <col min="8961" max="8962" width="3.6328125" style="133" customWidth="1"/>
    <col min="8963" max="8963" width="10.6328125" style="133" customWidth="1"/>
    <col min="8964" max="8965" width="12.6328125" style="133" customWidth="1"/>
    <col min="8966" max="8967" width="8.6328125" style="133" customWidth="1"/>
    <col min="8968" max="9216" width="9" style="133"/>
    <col min="9217" max="9218" width="3.6328125" style="133" customWidth="1"/>
    <col min="9219" max="9219" width="10.6328125" style="133" customWidth="1"/>
    <col min="9220" max="9221" width="12.6328125" style="133" customWidth="1"/>
    <col min="9222" max="9223" width="8.6328125" style="133" customWidth="1"/>
    <col min="9224" max="9472" width="9" style="133"/>
    <col min="9473" max="9474" width="3.6328125" style="133" customWidth="1"/>
    <col min="9475" max="9475" width="10.6328125" style="133" customWidth="1"/>
    <col min="9476" max="9477" width="12.6328125" style="133" customWidth="1"/>
    <col min="9478" max="9479" width="8.6328125" style="133" customWidth="1"/>
    <col min="9480" max="9728" width="9" style="133"/>
    <col min="9729" max="9730" width="3.6328125" style="133" customWidth="1"/>
    <col min="9731" max="9731" width="10.6328125" style="133" customWidth="1"/>
    <col min="9732" max="9733" width="12.6328125" style="133" customWidth="1"/>
    <col min="9734" max="9735" width="8.6328125" style="133" customWidth="1"/>
    <col min="9736" max="9984" width="9" style="133"/>
    <col min="9985" max="9986" width="3.6328125" style="133" customWidth="1"/>
    <col min="9987" max="9987" width="10.6328125" style="133" customWidth="1"/>
    <col min="9988" max="9989" width="12.6328125" style="133" customWidth="1"/>
    <col min="9990" max="9991" width="8.6328125" style="133" customWidth="1"/>
    <col min="9992" max="10240" width="9" style="133"/>
    <col min="10241" max="10242" width="3.6328125" style="133" customWidth="1"/>
    <col min="10243" max="10243" width="10.6328125" style="133" customWidth="1"/>
    <col min="10244" max="10245" width="12.6328125" style="133" customWidth="1"/>
    <col min="10246" max="10247" width="8.6328125" style="133" customWidth="1"/>
    <col min="10248" max="10496" width="9" style="133"/>
    <col min="10497" max="10498" width="3.6328125" style="133" customWidth="1"/>
    <col min="10499" max="10499" width="10.6328125" style="133" customWidth="1"/>
    <col min="10500" max="10501" width="12.6328125" style="133" customWidth="1"/>
    <col min="10502" max="10503" width="8.6328125" style="133" customWidth="1"/>
    <col min="10504" max="10752" width="9" style="133"/>
    <col min="10753" max="10754" width="3.6328125" style="133" customWidth="1"/>
    <col min="10755" max="10755" width="10.6328125" style="133" customWidth="1"/>
    <col min="10756" max="10757" width="12.6328125" style="133" customWidth="1"/>
    <col min="10758" max="10759" width="8.6328125" style="133" customWidth="1"/>
    <col min="10760" max="11008" width="9" style="133"/>
    <col min="11009" max="11010" width="3.6328125" style="133" customWidth="1"/>
    <col min="11011" max="11011" width="10.6328125" style="133" customWidth="1"/>
    <col min="11012" max="11013" width="12.6328125" style="133" customWidth="1"/>
    <col min="11014" max="11015" width="8.6328125" style="133" customWidth="1"/>
    <col min="11016" max="11264" width="9" style="133"/>
    <col min="11265" max="11266" width="3.6328125" style="133" customWidth="1"/>
    <col min="11267" max="11267" width="10.6328125" style="133" customWidth="1"/>
    <col min="11268" max="11269" width="12.6328125" style="133" customWidth="1"/>
    <col min="11270" max="11271" width="8.6328125" style="133" customWidth="1"/>
    <col min="11272" max="11520" width="9" style="133"/>
    <col min="11521" max="11522" width="3.6328125" style="133" customWidth="1"/>
    <col min="11523" max="11523" width="10.6328125" style="133" customWidth="1"/>
    <col min="11524" max="11525" width="12.6328125" style="133" customWidth="1"/>
    <col min="11526" max="11527" width="8.6328125" style="133" customWidth="1"/>
    <col min="11528" max="11776" width="9" style="133"/>
    <col min="11777" max="11778" width="3.6328125" style="133" customWidth="1"/>
    <col min="11779" max="11779" width="10.6328125" style="133" customWidth="1"/>
    <col min="11780" max="11781" width="12.6328125" style="133" customWidth="1"/>
    <col min="11782" max="11783" width="8.6328125" style="133" customWidth="1"/>
    <col min="11784" max="12032" width="9" style="133"/>
    <col min="12033" max="12034" width="3.6328125" style="133" customWidth="1"/>
    <col min="12035" max="12035" width="10.6328125" style="133" customWidth="1"/>
    <col min="12036" max="12037" width="12.6328125" style="133" customWidth="1"/>
    <col min="12038" max="12039" width="8.6328125" style="133" customWidth="1"/>
    <col min="12040" max="12288" width="9" style="133"/>
    <col min="12289" max="12290" width="3.6328125" style="133" customWidth="1"/>
    <col min="12291" max="12291" width="10.6328125" style="133" customWidth="1"/>
    <col min="12292" max="12293" width="12.6328125" style="133" customWidth="1"/>
    <col min="12294" max="12295" width="8.6328125" style="133" customWidth="1"/>
    <col min="12296" max="12544" width="9" style="133"/>
    <col min="12545" max="12546" width="3.6328125" style="133" customWidth="1"/>
    <col min="12547" max="12547" width="10.6328125" style="133" customWidth="1"/>
    <col min="12548" max="12549" width="12.6328125" style="133" customWidth="1"/>
    <col min="12550" max="12551" width="8.6328125" style="133" customWidth="1"/>
    <col min="12552" max="12800" width="9" style="133"/>
    <col min="12801" max="12802" width="3.6328125" style="133" customWidth="1"/>
    <col min="12803" max="12803" width="10.6328125" style="133" customWidth="1"/>
    <col min="12804" max="12805" width="12.6328125" style="133" customWidth="1"/>
    <col min="12806" max="12807" width="8.6328125" style="133" customWidth="1"/>
    <col min="12808" max="13056" width="9" style="133"/>
    <col min="13057" max="13058" width="3.6328125" style="133" customWidth="1"/>
    <col min="13059" max="13059" width="10.6328125" style="133" customWidth="1"/>
    <col min="13060" max="13061" width="12.6328125" style="133" customWidth="1"/>
    <col min="13062" max="13063" width="8.6328125" style="133" customWidth="1"/>
    <col min="13064" max="13312" width="9" style="133"/>
    <col min="13313" max="13314" width="3.6328125" style="133" customWidth="1"/>
    <col min="13315" max="13315" width="10.6328125" style="133" customWidth="1"/>
    <col min="13316" max="13317" width="12.6328125" style="133" customWidth="1"/>
    <col min="13318" max="13319" width="8.6328125" style="133" customWidth="1"/>
    <col min="13320" max="13568" width="9" style="133"/>
    <col min="13569" max="13570" width="3.6328125" style="133" customWidth="1"/>
    <col min="13571" max="13571" width="10.6328125" style="133" customWidth="1"/>
    <col min="13572" max="13573" width="12.6328125" style="133" customWidth="1"/>
    <col min="13574" max="13575" width="8.6328125" style="133" customWidth="1"/>
    <col min="13576" max="13824" width="9" style="133"/>
    <col min="13825" max="13826" width="3.6328125" style="133" customWidth="1"/>
    <col min="13827" max="13827" width="10.6328125" style="133" customWidth="1"/>
    <col min="13828" max="13829" width="12.6328125" style="133" customWidth="1"/>
    <col min="13830" max="13831" width="8.6328125" style="133" customWidth="1"/>
    <col min="13832" max="14080" width="9" style="133"/>
    <col min="14081" max="14082" width="3.6328125" style="133" customWidth="1"/>
    <col min="14083" max="14083" width="10.6328125" style="133" customWidth="1"/>
    <col min="14084" max="14085" width="12.6328125" style="133" customWidth="1"/>
    <col min="14086" max="14087" width="8.6328125" style="133" customWidth="1"/>
    <col min="14088" max="14336" width="9" style="133"/>
    <col min="14337" max="14338" width="3.6328125" style="133" customWidth="1"/>
    <col min="14339" max="14339" width="10.6328125" style="133" customWidth="1"/>
    <col min="14340" max="14341" width="12.6328125" style="133" customWidth="1"/>
    <col min="14342" max="14343" width="8.6328125" style="133" customWidth="1"/>
    <col min="14344" max="14592" width="9" style="133"/>
    <col min="14593" max="14594" width="3.6328125" style="133" customWidth="1"/>
    <col min="14595" max="14595" width="10.6328125" style="133" customWidth="1"/>
    <col min="14596" max="14597" width="12.6328125" style="133" customWidth="1"/>
    <col min="14598" max="14599" width="8.6328125" style="133" customWidth="1"/>
    <col min="14600" max="14848" width="9" style="133"/>
    <col min="14849" max="14850" width="3.6328125" style="133" customWidth="1"/>
    <col min="14851" max="14851" width="10.6328125" style="133" customWidth="1"/>
    <col min="14852" max="14853" width="12.6328125" style="133" customWidth="1"/>
    <col min="14854" max="14855" width="8.6328125" style="133" customWidth="1"/>
    <col min="14856" max="15104" width="9" style="133"/>
    <col min="15105" max="15106" width="3.6328125" style="133" customWidth="1"/>
    <col min="15107" max="15107" width="10.6328125" style="133" customWidth="1"/>
    <col min="15108" max="15109" width="12.6328125" style="133" customWidth="1"/>
    <col min="15110" max="15111" width="8.6328125" style="133" customWidth="1"/>
    <col min="15112" max="15360" width="9" style="133"/>
    <col min="15361" max="15362" width="3.6328125" style="133" customWidth="1"/>
    <col min="15363" max="15363" width="10.6328125" style="133" customWidth="1"/>
    <col min="15364" max="15365" width="12.6328125" style="133" customWidth="1"/>
    <col min="15366" max="15367" width="8.6328125" style="133" customWidth="1"/>
    <col min="15368" max="15616" width="9" style="133"/>
    <col min="15617" max="15618" width="3.6328125" style="133" customWidth="1"/>
    <col min="15619" max="15619" width="10.6328125" style="133" customWidth="1"/>
    <col min="15620" max="15621" width="12.6328125" style="133" customWidth="1"/>
    <col min="15622" max="15623" width="8.6328125" style="133" customWidth="1"/>
    <col min="15624" max="15872" width="9" style="133"/>
    <col min="15873" max="15874" width="3.6328125" style="133" customWidth="1"/>
    <col min="15875" max="15875" width="10.6328125" style="133" customWidth="1"/>
    <col min="15876" max="15877" width="12.6328125" style="133" customWidth="1"/>
    <col min="15878" max="15879" width="8.6328125" style="133" customWidth="1"/>
    <col min="15880" max="16128" width="9" style="133"/>
    <col min="16129" max="16130" width="3.6328125" style="133" customWidth="1"/>
    <col min="16131" max="16131" width="10.6328125" style="133" customWidth="1"/>
    <col min="16132" max="16133" width="12.6328125" style="133" customWidth="1"/>
    <col min="16134" max="16135" width="8.6328125" style="133" customWidth="1"/>
    <col min="16136" max="16384" width="9" style="133"/>
  </cols>
  <sheetData>
    <row r="1" spans="1:10" ht="13" x14ac:dyDescent="0.2">
      <c r="B1" s="134"/>
      <c r="C1" s="259" t="str">
        <f>参加申込書②!$B$3</f>
        <v/>
      </c>
      <c r="D1" s="259"/>
      <c r="E1" s="259"/>
    </row>
    <row r="2" spans="1:10" ht="13" x14ac:dyDescent="0.2">
      <c r="B2" s="134"/>
      <c r="C2" s="134"/>
      <c r="D2" s="134" t="s">
        <v>254</v>
      </c>
      <c r="E2" s="134" t="s">
        <v>255</v>
      </c>
      <c r="F2" s="133" t="s">
        <v>256</v>
      </c>
      <c r="G2" s="134" t="s">
        <v>257</v>
      </c>
    </row>
    <row r="3" spans="1:10" ht="13" x14ac:dyDescent="0.2">
      <c r="B3" s="135" t="str">
        <f>IF($C$1="女子","GT","BT")</f>
        <v>BT</v>
      </c>
      <c r="C3" s="136" t="s">
        <v>258</v>
      </c>
      <c r="D3" s="137" t="str">
        <f>参加申込書②!$B$5</f>
        <v/>
      </c>
      <c r="E3" s="136"/>
      <c r="F3" s="138"/>
      <c r="G3" s="138"/>
      <c r="I3" s="139"/>
      <c r="J3" s="133" t="s">
        <v>259</v>
      </c>
    </row>
    <row r="4" spans="1:10" ht="13" x14ac:dyDescent="0.2">
      <c r="B4" s="135"/>
      <c r="C4" s="136" t="s">
        <v>86</v>
      </c>
      <c r="D4" s="137" t="str">
        <f>参加申込書②!$C$20&amp;"　"&amp;参加申込書②!$E$20</f>
        <v>　</v>
      </c>
      <c r="E4" s="137"/>
      <c r="F4" s="138"/>
      <c r="G4" s="138"/>
      <c r="J4" s="133" t="s">
        <v>260</v>
      </c>
    </row>
    <row r="5" spans="1:10" ht="13" x14ac:dyDescent="0.2">
      <c r="B5" s="135"/>
      <c r="C5" s="136" t="s">
        <v>51</v>
      </c>
      <c r="D5" s="137" t="str">
        <f>参加申込書②!$C$21&amp;"　"&amp;参加申込書②!$E$21</f>
        <v>　</v>
      </c>
      <c r="E5" s="136"/>
      <c r="F5" s="138"/>
      <c r="G5" s="138"/>
    </row>
    <row r="6" spans="1:10" ht="13" x14ac:dyDescent="0.2">
      <c r="B6" s="135"/>
      <c r="C6" s="136" t="s">
        <v>73</v>
      </c>
      <c r="D6" s="137" t="str">
        <f>参加申込書②!$C$22&amp;"　"&amp;参加申込書②!$E$22</f>
        <v>　</v>
      </c>
      <c r="E6" s="137"/>
      <c r="F6" s="138"/>
      <c r="G6" s="138"/>
      <c r="I6" s="133" t="s">
        <v>261</v>
      </c>
    </row>
    <row r="7" spans="1:10" ht="13" x14ac:dyDescent="0.2">
      <c r="A7" s="134">
        <v>1</v>
      </c>
      <c r="B7" s="140"/>
      <c r="C7" s="136" t="s">
        <v>262</v>
      </c>
      <c r="D7" s="137" t="str">
        <f>参加申込書②!$C$23&amp;"　"&amp;参加申込書②!$E$23&amp;参加申込書②!$N$23</f>
        <v>　</v>
      </c>
      <c r="E7" s="137" t="str">
        <f>参加申込書②!$G$23&amp;"　"&amp;参加申込書②!$K$23</f>
        <v>　</v>
      </c>
      <c r="F7" s="138"/>
      <c r="G7" s="138"/>
      <c r="I7" s="133" t="s">
        <v>263</v>
      </c>
    </row>
    <row r="8" spans="1:10" ht="13" x14ac:dyDescent="0.2">
      <c r="A8" s="134">
        <v>2</v>
      </c>
      <c r="B8" s="140"/>
      <c r="C8" s="136" t="s">
        <v>262</v>
      </c>
      <c r="D8" s="137" t="str">
        <f>参加申込書②!$C$24&amp;"　"&amp;参加申込書②!$E$24&amp;参加申込書②!$N$24</f>
        <v>　</v>
      </c>
      <c r="E8" s="137" t="str">
        <f>参加申込書②!$G$24&amp;"　"&amp;参加申込書②!$K$24</f>
        <v>　</v>
      </c>
      <c r="F8" s="138"/>
      <c r="G8" s="138"/>
    </row>
    <row r="9" spans="1:10" ht="13" x14ac:dyDescent="0.2">
      <c r="A9" s="134">
        <v>3</v>
      </c>
      <c r="B9" s="140"/>
      <c r="C9" s="136" t="s">
        <v>262</v>
      </c>
      <c r="D9" s="137" t="str">
        <f>参加申込書②!$C$25&amp;"　"&amp;参加申込書②!$E$25&amp;参加申込書②!$N$25</f>
        <v>　</v>
      </c>
      <c r="E9" s="137" t="str">
        <f>参加申込書②!$G$25&amp;"　"&amp;参加申込書②!$K$25</f>
        <v>　</v>
      </c>
      <c r="F9" s="138"/>
      <c r="G9" s="138"/>
      <c r="I9" s="141" t="s">
        <v>264</v>
      </c>
    </row>
    <row r="10" spans="1:10" ht="13" x14ac:dyDescent="0.2">
      <c r="A10" s="134">
        <v>4</v>
      </c>
      <c r="B10" s="140"/>
      <c r="C10" s="136" t="s">
        <v>262</v>
      </c>
      <c r="D10" s="137" t="str">
        <f>参加申込書②!$C$26&amp;"　"&amp;参加申込書②!$E$26&amp;参加申込書②!$N$26</f>
        <v>　</v>
      </c>
      <c r="E10" s="137" t="str">
        <f>参加申込書②!$G$26&amp;"　"&amp;参加申込書②!$K$26</f>
        <v>　</v>
      </c>
      <c r="F10" s="138"/>
      <c r="G10" s="138"/>
    </row>
    <row r="11" spans="1:10" ht="13" x14ac:dyDescent="0.2">
      <c r="A11" s="134">
        <v>5</v>
      </c>
      <c r="B11" s="140"/>
      <c r="C11" s="136" t="s">
        <v>262</v>
      </c>
      <c r="D11" s="137" t="str">
        <f>参加申込書②!$C$27&amp;"　"&amp;参加申込書②!$E$27&amp;参加申込書②!$N$27</f>
        <v>　</v>
      </c>
      <c r="E11" s="137" t="str">
        <f>参加申込書②!$G$27&amp;"　"&amp;参加申込書②!$K$27</f>
        <v>　</v>
      </c>
      <c r="F11" s="138"/>
      <c r="G11" s="138"/>
    </row>
    <row r="12" spans="1:10" ht="13" x14ac:dyDescent="0.2">
      <c r="A12" s="134">
        <v>6</v>
      </c>
      <c r="B12" s="140"/>
      <c r="C12" s="136" t="s">
        <v>262</v>
      </c>
      <c r="D12" s="137" t="str">
        <f>参加申込書②!$C$28&amp;"　"&amp;参加申込書②!$E$28&amp;参加申込書②!$N$28</f>
        <v>　</v>
      </c>
      <c r="E12" s="137" t="str">
        <f>参加申込書②!$G$28&amp;"　"&amp;参加申込書②!$K$28</f>
        <v>　</v>
      </c>
      <c r="F12" s="138"/>
      <c r="G12" s="138"/>
    </row>
    <row r="13" spans="1:10" ht="13" x14ac:dyDescent="0.2">
      <c r="A13" s="134">
        <v>7</v>
      </c>
      <c r="B13" s="140"/>
      <c r="C13" s="136" t="s">
        <v>262</v>
      </c>
      <c r="D13" s="137" t="str">
        <f>参加申込書②!$C$29&amp;"　"&amp;参加申込書②!$E$29&amp;参加申込書②!$N$29</f>
        <v>　</v>
      </c>
      <c r="E13" s="137" t="str">
        <f>参加申込書②!$G$29&amp;"　"&amp;参加申込書②!$K$29</f>
        <v>　</v>
      </c>
      <c r="F13" s="138"/>
      <c r="G13" s="138"/>
    </row>
  </sheetData>
  <customSheetViews>
    <customSheetView guid="{05C20E56-CE58-43D5-9D45-E0478FB7E0B5}" state="hidden">
      <selection activeCell="G14" sqref="G14"/>
      <pageMargins left="0.7" right="0.7" top="0.75" bottom="0.75" header="0.3" footer="0.3"/>
    </customSheetView>
  </customSheetViews>
  <mergeCells count="1">
    <mergeCell ref="C1:E1"/>
  </mergeCells>
  <phoneticPr fontId="19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K20"/>
  <sheetViews>
    <sheetView topLeftCell="A13" workbookViewId="0">
      <selection activeCell="O39" sqref="O39"/>
    </sheetView>
  </sheetViews>
  <sheetFormatPr defaultColWidth="15.6328125" defaultRowHeight="20.149999999999999" customHeight="1" x14ac:dyDescent="0.2"/>
  <cols>
    <col min="1" max="3" width="3.6328125" style="133" customWidth="1"/>
    <col min="4" max="5" width="12.6328125" style="133" customWidth="1"/>
    <col min="6" max="8" width="8.6328125" style="133" customWidth="1"/>
    <col min="9" max="20" width="5.6328125" style="133" customWidth="1"/>
    <col min="21" max="256" width="15.6328125" style="133"/>
    <col min="257" max="259" width="3.6328125" style="133" customWidth="1"/>
    <col min="260" max="261" width="12.6328125" style="133" customWidth="1"/>
    <col min="262" max="264" width="8.6328125" style="133" customWidth="1"/>
    <col min="265" max="276" width="5.6328125" style="133" customWidth="1"/>
    <col min="277" max="512" width="15.6328125" style="133"/>
    <col min="513" max="515" width="3.6328125" style="133" customWidth="1"/>
    <col min="516" max="517" width="12.6328125" style="133" customWidth="1"/>
    <col min="518" max="520" width="8.6328125" style="133" customWidth="1"/>
    <col min="521" max="532" width="5.6328125" style="133" customWidth="1"/>
    <col min="533" max="768" width="15.6328125" style="133"/>
    <col min="769" max="771" width="3.6328125" style="133" customWidth="1"/>
    <col min="772" max="773" width="12.6328125" style="133" customWidth="1"/>
    <col min="774" max="776" width="8.6328125" style="133" customWidth="1"/>
    <col min="777" max="788" width="5.6328125" style="133" customWidth="1"/>
    <col min="789" max="1024" width="15.6328125" style="133"/>
    <col min="1025" max="1027" width="3.6328125" style="133" customWidth="1"/>
    <col min="1028" max="1029" width="12.6328125" style="133" customWidth="1"/>
    <col min="1030" max="1032" width="8.6328125" style="133" customWidth="1"/>
    <col min="1033" max="1044" width="5.6328125" style="133" customWidth="1"/>
    <col min="1045" max="1280" width="15.6328125" style="133"/>
    <col min="1281" max="1283" width="3.6328125" style="133" customWidth="1"/>
    <col min="1284" max="1285" width="12.6328125" style="133" customWidth="1"/>
    <col min="1286" max="1288" width="8.6328125" style="133" customWidth="1"/>
    <col min="1289" max="1300" width="5.6328125" style="133" customWidth="1"/>
    <col min="1301" max="1536" width="15.6328125" style="133"/>
    <col min="1537" max="1539" width="3.6328125" style="133" customWidth="1"/>
    <col min="1540" max="1541" width="12.6328125" style="133" customWidth="1"/>
    <col min="1542" max="1544" width="8.6328125" style="133" customWidth="1"/>
    <col min="1545" max="1556" width="5.6328125" style="133" customWidth="1"/>
    <col min="1557" max="1792" width="15.6328125" style="133"/>
    <col min="1793" max="1795" width="3.6328125" style="133" customWidth="1"/>
    <col min="1796" max="1797" width="12.6328125" style="133" customWidth="1"/>
    <col min="1798" max="1800" width="8.6328125" style="133" customWidth="1"/>
    <col min="1801" max="1812" width="5.6328125" style="133" customWidth="1"/>
    <col min="1813" max="2048" width="15.6328125" style="133"/>
    <col min="2049" max="2051" width="3.6328125" style="133" customWidth="1"/>
    <col min="2052" max="2053" width="12.6328125" style="133" customWidth="1"/>
    <col min="2054" max="2056" width="8.6328125" style="133" customWidth="1"/>
    <col min="2057" max="2068" width="5.6328125" style="133" customWidth="1"/>
    <col min="2069" max="2304" width="15.6328125" style="133"/>
    <col min="2305" max="2307" width="3.6328125" style="133" customWidth="1"/>
    <col min="2308" max="2309" width="12.6328125" style="133" customWidth="1"/>
    <col min="2310" max="2312" width="8.6328125" style="133" customWidth="1"/>
    <col min="2313" max="2324" width="5.6328125" style="133" customWidth="1"/>
    <col min="2325" max="2560" width="15.6328125" style="133"/>
    <col min="2561" max="2563" width="3.6328125" style="133" customWidth="1"/>
    <col min="2564" max="2565" width="12.6328125" style="133" customWidth="1"/>
    <col min="2566" max="2568" width="8.6328125" style="133" customWidth="1"/>
    <col min="2569" max="2580" width="5.6328125" style="133" customWidth="1"/>
    <col min="2581" max="2816" width="15.6328125" style="133"/>
    <col min="2817" max="2819" width="3.6328125" style="133" customWidth="1"/>
    <col min="2820" max="2821" width="12.6328125" style="133" customWidth="1"/>
    <col min="2822" max="2824" width="8.6328125" style="133" customWidth="1"/>
    <col min="2825" max="2836" width="5.6328125" style="133" customWidth="1"/>
    <col min="2837" max="3072" width="15.6328125" style="133"/>
    <col min="3073" max="3075" width="3.6328125" style="133" customWidth="1"/>
    <col min="3076" max="3077" width="12.6328125" style="133" customWidth="1"/>
    <col min="3078" max="3080" width="8.6328125" style="133" customWidth="1"/>
    <col min="3081" max="3092" width="5.6328125" style="133" customWidth="1"/>
    <col min="3093" max="3328" width="15.6328125" style="133"/>
    <col min="3329" max="3331" width="3.6328125" style="133" customWidth="1"/>
    <col min="3332" max="3333" width="12.6328125" style="133" customWidth="1"/>
    <col min="3334" max="3336" width="8.6328125" style="133" customWidth="1"/>
    <col min="3337" max="3348" width="5.6328125" style="133" customWidth="1"/>
    <col min="3349" max="3584" width="15.6328125" style="133"/>
    <col min="3585" max="3587" width="3.6328125" style="133" customWidth="1"/>
    <col min="3588" max="3589" width="12.6328125" style="133" customWidth="1"/>
    <col min="3590" max="3592" width="8.6328125" style="133" customWidth="1"/>
    <col min="3593" max="3604" width="5.6328125" style="133" customWidth="1"/>
    <col min="3605" max="3840" width="15.6328125" style="133"/>
    <col min="3841" max="3843" width="3.6328125" style="133" customWidth="1"/>
    <col min="3844" max="3845" width="12.6328125" style="133" customWidth="1"/>
    <col min="3846" max="3848" width="8.6328125" style="133" customWidth="1"/>
    <col min="3849" max="3860" width="5.6328125" style="133" customWidth="1"/>
    <col min="3861" max="4096" width="15.6328125" style="133"/>
    <col min="4097" max="4099" width="3.6328125" style="133" customWidth="1"/>
    <col min="4100" max="4101" width="12.6328125" style="133" customWidth="1"/>
    <col min="4102" max="4104" width="8.6328125" style="133" customWidth="1"/>
    <col min="4105" max="4116" width="5.6328125" style="133" customWidth="1"/>
    <col min="4117" max="4352" width="15.6328125" style="133"/>
    <col min="4353" max="4355" width="3.6328125" style="133" customWidth="1"/>
    <col min="4356" max="4357" width="12.6328125" style="133" customWidth="1"/>
    <col min="4358" max="4360" width="8.6328125" style="133" customWidth="1"/>
    <col min="4361" max="4372" width="5.6328125" style="133" customWidth="1"/>
    <col min="4373" max="4608" width="15.6328125" style="133"/>
    <col min="4609" max="4611" width="3.6328125" style="133" customWidth="1"/>
    <col min="4612" max="4613" width="12.6328125" style="133" customWidth="1"/>
    <col min="4614" max="4616" width="8.6328125" style="133" customWidth="1"/>
    <col min="4617" max="4628" width="5.6328125" style="133" customWidth="1"/>
    <col min="4629" max="4864" width="15.6328125" style="133"/>
    <col min="4865" max="4867" width="3.6328125" style="133" customWidth="1"/>
    <col min="4868" max="4869" width="12.6328125" style="133" customWidth="1"/>
    <col min="4870" max="4872" width="8.6328125" style="133" customWidth="1"/>
    <col min="4873" max="4884" width="5.6328125" style="133" customWidth="1"/>
    <col min="4885" max="5120" width="15.6328125" style="133"/>
    <col min="5121" max="5123" width="3.6328125" style="133" customWidth="1"/>
    <col min="5124" max="5125" width="12.6328125" style="133" customWidth="1"/>
    <col min="5126" max="5128" width="8.6328125" style="133" customWidth="1"/>
    <col min="5129" max="5140" width="5.6328125" style="133" customWidth="1"/>
    <col min="5141" max="5376" width="15.6328125" style="133"/>
    <col min="5377" max="5379" width="3.6328125" style="133" customWidth="1"/>
    <col min="5380" max="5381" width="12.6328125" style="133" customWidth="1"/>
    <col min="5382" max="5384" width="8.6328125" style="133" customWidth="1"/>
    <col min="5385" max="5396" width="5.6328125" style="133" customWidth="1"/>
    <col min="5397" max="5632" width="15.6328125" style="133"/>
    <col min="5633" max="5635" width="3.6328125" style="133" customWidth="1"/>
    <col min="5636" max="5637" width="12.6328125" style="133" customWidth="1"/>
    <col min="5638" max="5640" width="8.6328125" style="133" customWidth="1"/>
    <col min="5641" max="5652" width="5.6328125" style="133" customWidth="1"/>
    <col min="5653" max="5888" width="15.6328125" style="133"/>
    <col min="5889" max="5891" width="3.6328125" style="133" customWidth="1"/>
    <col min="5892" max="5893" width="12.6328125" style="133" customWidth="1"/>
    <col min="5894" max="5896" width="8.6328125" style="133" customWidth="1"/>
    <col min="5897" max="5908" width="5.6328125" style="133" customWidth="1"/>
    <col min="5909" max="6144" width="15.6328125" style="133"/>
    <col min="6145" max="6147" width="3.6328125" style="133" customWidth="1"/>
    <col min="6148" max="6149" width="12.6328125" style="133" customWidth="1"/>
    <col min="6150" max="6152" width="8.6328125" style="133" customWidth="1"/>
    <col min="6153" max="6164" width="5.6328125" style="133" customWidth="1"/>
    <col min="6165" max="6400" width="15.6328125" style="133"/>
    <col min="6401" max="6403" width="3.6328125" style="133" customWidth="1"/>
    <col min="6404" max="6405" width="12.6328125" style="133" customWidth="1"/>
    <col min="6406" max="6408" width="8.6328125" style="133" customWidth="1"/>
    <col min="6409" max="6420" width="5.6328125" style="133" customWidth="1"/>
    <col min="6421" max="6656" width="15.6328125" style="133"/>
    <col min="6657" max="6659" width="3.6328125" style="133" customWidth="1"/>
    <col min="6660" max="6661" width="12.6328125" style="133" customWidth="1"/>
    <col min="6662" max="6664" width="8.6328125" style="133" customWidth="1"/>
    <col min="6665" max="6676" width="5.6328125" style="133" customWidth="1"/>
    <col min="6677" max="6912" width="15.6328125" style="133"/>
    <col min="6913" max="6915" width="3.6328125" style="133" customWidth="1"/>
    <col min="6916" max="6917" width="12.6328125" style="133" customWidth="1"/>
    <col min="6918" max="6920" width="8.6328125" style="133" customWidth="1"/>
    <col min="6921" max="6932" width="5.6328125" style="133" customWidth="1"/>
    <col min="6933" max="7168" width="15.6328125" style="133"/>
    <col min="7169" max="7171" width="3.6328125" style="133" customWidth="1"/>
    <col min="7172" max="7173" width="12.6328125" style="133" customWidth="1"/>
    <col min="7174" max="7176" width="8.6328125" style="133" customWidth="1"/>
    <col min="7177" max="7188" width="5.6328125" style="133" customWidth="1"/>
    <col min="7189" max="7424" width="15.6328125" style="133"/>
    <col min="7425" max="7427" width="3.6328125" style="133" customWidth="1"/>
    <col min="7428" max="7429" width="12.6328125" style="133" customWidth="1"/>
    <col min="7430" max="7432" width="8.6328125" style="133" customWidth="1"/>
    <col min="7433" max="7444" width="5.6328125" style="133" customWidth="1"/>
    <col min="7445" max="7680" width="15.6328125" style="133"/>
    <col min="7681" max="7683" width="3.6328125" style="133" customWidth="1"/>
    <col min="7684" max="7685" width="12.6328125" style="133" customWidth="1"/>
    <col min="7686" max="7688" width="8.6328125" style="133" customWidth="1"/>
    <col min="7689" max="7700" width="5.6328125" style="133" customWidth="1"/>
    <col min="7701" max="7936" width="15.6328125" style="133"/>
    <col min="7937" max="7939" width="3.6328125" style="133" customWidth="1"/>
    <col min="7940" max="7941" width="12.6328125" style="133" customWidth="1"/>
    <col min="7942" max="7944" width="8.6328125" style="133" customWidth="1"/>
    <col min="7945" max="7956" width="5.6328125" style="133" customWidth="1"/>
    <col min="7957" max="8192" width="15.6328125" style="133"/>
    <col min="8193" max="8195" width="3.6328125" style="133" customWidth="1"/>
    <col min="8196" max="8197" width="12.6328125" style="133" customWidth="1"/>
    <col min="8198" max="8200" width="8.6328125" style="133" customWidth="1"/>
    <col min="8201" max="8212" width="5.6328125" style="133" customWidth="1"/>
    <col min="8213" max="8448" width="15.6328125" style="133"/>
    <col min="8449" max="8451" width="3.6328125" style="133" customWidth="1"/>
    <col min="8452" max="8453" width="12.6328125" style="133" customWidth="1"/>
    <col min="8454" max="8456" width="8.6328125" style="133" customWidth="1"/>
    <col min="8457" max="8468" width="5.6328125" style="133" customWidth="1"/>
    <col min="8469" max="8704" width="15.6328125" style="133"/>
    <col min="8705" max="8707" width="3.6328125" style="133" customWidth="1"/>
    <col min="8708" max="8709" width="12.6328125" style="133" customWidth="1"/>
    <col min="8710" max="8712" width="8.6328125" style="133" customWidth="1"/>
    <col min="8713" max="8724" width="5.6328125" style="133" customWidth="1"/>
    <col min="8725" max="8960" width="15.6328125" style="133"/>
    <col min="8961" max="8963" width="3.6328125" style="133" customWidth="1"/>
    <col min="8964" max="8965" width="12.6328125" style="133" customWidth="1"/>
    <col min="8966" max="8968" width="8.6328125" style="133" customWidth="1"/>
    <col min="8969" max="8980" width="5.6328125" style="133" customWidth="1"/>
    <col min="8981" max="9216" width="15.6328125" style="133"/>
    <col min="9217" max="9219" width="3.6328125" style="133" customWidth="1"/>
    <col min="9220" max="9221" width="12.6328125" style="133" customWidth="1"/>
    <col min="9222" max="9224" width="8.6328125" style="133" customWidth="1"/>
    <col min="9225" max="9236" width="5.6328125" style="133" customWidth="1"/>
    <col min="9237" max="9472" width="15.6328125" style="133"/>
    <col min="9473" max="9475" width="3.6328125" style="133" customWidth="1"/>
    <col min="9476" max="9477" width="12.6328125" style="133" customWidth="1"/>
    <col min="9478" max="9480" width="8.6328125" style="133" customWidth="1"/>
    <col min="9481" max="9492" width="5.6328125" style="133" customWidth="1"/>
    <col min="9493" max="9728" width="15.6328125" style="133"/>
    <col min="9729" max="9731" width="3.6328125" style="133" customWidth="1"/>
    <col min="9732" max="9733" width="12.6328125" style="133" customWidth="1"/>
    <col min="9734" max="9736" width="8.6328125" style="133" customWidth="1"/>
    <col min="9737" max="9748" width="5.6328125" style="133" customWidth="1"/>
    <col min="9749" max="9984" width="15.6328125" style="133"/>
    <col min="9985" max="9987" width="3.6328125" style="133" customWidth="1"/>
    <col min="9988" max="9989" width="12.6328125" style="133" customWidth="1"/>
    <col min="9990" max="9992" width="8.6328125" style="133" customWidth="1"/>
    <col min="9993" max="10004" width="5.6328125" style="133" customWidth="1"/>
    <col min="10005" max="10240" width="15.6328125" style="133"/>
    <col min="10241" max="10243" width="3.6328125" style="133" customWidth="1"/>
    <col min="10244" max="10245" width="12.6328125" style="133" customWidth="1"/>
    <col min="10246" max="10248" width="8.6328125" style="133" customWidth="1"/>
    <col min="10249" max="10260" width="5.6328125" style="133" customWidth="1"/>
    <col min="10261" max="10496" width="15.6328125" style="133"/>
    <col min="10497" max="10499" width="3.6328125" style="133" customWidth="1"/>
    <col min="10500" max="10501" width="12.6328125" style="133" customWidth="1"/>
    <col min="10502" max="10504" width="8.6328125" style="133" customWidth="1"/>
    <col min="10505" max="10516" width="5.6328125" style="133" customWidth="1"/>
    <col min="10517" max="10752" width="15.6328125" style="133"/>
    <col min="10753" max="10755" width="3.6328125" style="133" customWidth="1"/>
    <col min="10756" max="10757" width="12.6328125" style="133" customWidth="1"/>
    <col min="10758" max="10760" width="8.6328125" style="133" customWidth="1"/>
    <col min="10761" max="10772" width="5.6328125" style="133" customWidth="1"/>
    <col min="10773" max="11008" width="15.6328125" style="133"/>
    <col min="11009" max="11011" width="3.6328125" style="133" customWidth="1"/>
    <col min="11012" max="11013" width="12.6328125" style="133" customWidth="1"/>
    <col min="11014" max="11016" width="8.6328125" style="133" customWidth="1"/>
    <col min="11017" max="11028" width="5.6328125" style="133" customWidth="1"/>
    <col min="11029" max="11264" width="15.6328125" style="133"/>
    <col min="11265" max="11267" width="3.6328125" style="133" customWidth="1"/>
    <col min="11268" max="11269" width="12.6328125" style="133" customWidth="1"/>
    <col min="11270" max="11272" width="8.6328125" style="133" customWidth="1"/>
    <col min="11273" max="11284" width="5.6328125" style="133" customWidth="1"/>
    <col min="11285" max="11520" width="15.6328125" style="133"/>
    <col min="11521" max="11523" width="3.6328125" style="133" customWidth="1"/>
    <col min="11524" max="11525" width="12.6328125" style="133" customWidth="1"/>
    <col min="11526" max="11528" width="8.6328125" style="133" customWidth="1"/>
    <col min="11529" max="11540" width="5.6328125" style="133" customWidth="1"/>
    <col min="11541" max="11776" width="15.6328125" style="133"/>
    <col min="11777" max="11779" width="3.6328125" style="133" customWidth="1"/>
    <col min="11780" max="11781" width="12.6328125" style="133" customWidth="1"/>
    <col min="11782" max="11784" width="8.6328125" style="133" customWidth="1"/>
    <col min="11785" max="11796" width="5.6328125" style="133" customWidth="1"/>
    <col min="11797" max="12032" width="15.6328125" style="133"/>
    <col min="12033" max="12035" width="3.6328125" style="133" customWidth="1"/>
    <col min="12036" max="12037" width="12.6328125" style="133" customWidth="1"/>
    <col min="12038" max="12040" width="8.6328125" style="133" customWidth="1"/>
    <col min="12041" max="12052" width="5.6328125" style="133" customWidth="1"/>
    <col min="12053" max="12288" width="15.6328125" style="133"/>
    <col min="12289" max="12291" width="3.6328125" style="133" customWidth="1"/>
    <col min="12292" max="12293" width="12.6328125" style="133" customWidth="1"/>
    <col min="12294" max="12296" width="8.6328125" style="133" customWidth="1"/>
    <col min="12297" max="12308" width="5.6328125" style="133" customWidth="1"/>
    <col min="12309" max="12544" width="15.6328125" style="133"/>
    <col min="12545" max="12547" width="3.6328125" style="133" customWidth="1"/>
    <col min="12548" max="12549" width="12.6328125" style="133" customWidth="1"/>
    <col min="12550" max="12552" width="8.6328125" style="133" customWidth="1"/>
    <col min="12553" max="12564" width="5.6328125" style="133" customWidth="1"/>
    <col min="12565" max="12800" width="15.6328125" style="133"/>
    <col min="12801" max="12803" width="3.6328125" style="133" customWidth="1"/>
    <col min="12804" max="12805" width="12.6328125" style="133" customWidth="1"/>
    <col min="12806" max="12808" width="8.6328125" style="133" customWidth="1"/>
    <col min="12809" max="12820" width="5.6328125" style="133" customWidth="1"/>
    <col min="12821" max="13056" width="15.6328125" style="133"/>
    <col min="13057" max="13059" width="3.6328125" style="133" customWidth="1"/>
    <col min="13060" max="13061" width="12.6328125" style="133" customWidth="1"/>
    <col min="13062" max="13064" width="8.6328125" style="133" customWidth="1"/>
    <col min="13065" max="13076" width="5.6328125" style="133" customWidth="1"/>
    <col min="13077" max="13312" width="15.6328125" style="133"/>
    <col min="13313" max="13315" width="3.6328125" style="133" customWidth="1"/>
    <col min="13316" max="13317" width="12.6328125" style="133" customWidth="1"/>
    <col min="13318" max="13320" width="8.6328125" style="133" customWidth="1"/>
    <col min="13321" max="13332" width="5.6328125" style="133" customWidth="1"/>
    <col min="13333" max="13568" width="15.6328125" style="133"/>
    <col min="13569" max="13571" width="3.6328125" style="133" customWidth="1"/>
    <col min="13572" max="13573" width="12.6328125" style="133" customWidth="1"/>
    <col min="13574" max="13576" width="8.6328125" style="133" customWidth="1"/>
    <col min="13577" max="13588" width="5.6328125" style="133" customWidth="1"/>
    <col min="13589" max="13824" width="15.6328125" style="133"/>
    <col min="13825" max="13827" width="3.6328125" style="133" customWidth="1"/>
    <col min="13828" max="13829" width="12.6328125" style="133" customWidth="1"/>
    <col min="13830" max="13832" width="8.6328125" style="133" customWidth="1"/>
    <col min="13833" max="13844" width="5.6328125" style="133" customWidth="1"/>
    <col min="13845" max="14080" width="15.6328125" style="133"/>
    <col min="14081" max="14083" width="3.6328125" style="133" customWidth="1"/>
    <col min="14084" max="14085" width="12.6328125" style="133" customWidth="1"/>
    <col min="14086" max="14088" width="8.6328125" style="133" customWidth="1"/>
    <col min="14089" max="14100" width="5.6328125" style="133" customWidth="1"/>
    <col min="14101" max="14336" width="15.6328125" style="133"/>
    <col min="14337" max="14339" width="3.6328125" style="133" customWidth="1"/>
    <col min="14340" max="14341" width="12.6328125" style="133" customWidth="1"/>
    <col min="14342" max="14344" width="8.6328125" style="133" customWidth="1"/>
    <col min="14345" max="14356" width="5.6328125" style="133" customWidth="1"/>
    <col min="14357" max="14592" width="15.6328125" style="133"/>
    <col min="14593" max="14595" width="3.6328125" style="133" customWidth="1"/>
    <col min="14596" max="14597" width="12.6328125" style="133" customWidth="1"/>
    <col min="14598" max="14600" width="8.6328125" style="133" customWidth="1"/>
    <col min="14601" max="14612" width="5.6328125" style="133" customWidth="1"/>
    <col min="14613" max="14848" width="15.6328125" style="133"/>
    <col min="14849" max="14851" width="3.6328125" style="133" customWidth="1"/>
    <col min="14852" max="14853" width="12.6328125" style="133" customWidth="1"/>
    <col min="14854" max="14856" width="8.6328125" style="133" customWidth="1"/>
    <col min="14857" max="14868" width="5.6328125" style="133" customWidth="1"/>
    <col min="14869" max="15104" width="15.6328125" style="133"/>
    <col min="15105" max="15107" width="3.6328125" style="133" customWidth="1"/>
    <col min="15108" max="15109" width="12.6328125" style="133" customWidth="1"/>
    <col min="15110" max="15112" width="8.6328125" style="133" customWidth="1"/>
    <col min="15113" max="15124" width="5.6328125" style="133" customWidth="1"/>
    <col min="15125" max="15360" width="15.6328125" style="133"/>
    <col min="15361" max="15363" width="3.6328125" style="133" customWidth="1"/>
    <col min="15364" max="15365" width="12.6328125" style="133" customWidth="1"/>
    <col min="15366" max="15368" width="8.6328125" style="133" customWidth="1"/>
    <col min="15369" max="15380" width="5.6328125" style="133" customWidth="1"/>
    <col min="15381" max="15616" width="15.6328125" style="133"/>
    <col min="15617" max="15619" width="3.6328125" style="133" customWidth="1"/>
    <col min="15620" max="15621" width="12.6328125" style="133" customWidth="1"/>
    <col min="15622" max="15624" width="8.6328125" style="133" customWidth="1"/>
    <col min="15625" max="15636" width="5.6328125" style="133" customWidth="1"/>
    <col min="15637" max="15872" width="15.6328125" style="133"/>
    <col min="15873" max="15875" width="3.6328125" style="133" customWidth="1"/>
    <col min="15876" max="15877" width="12.6328125" style="133" customWidth="1"/>
    <col min="15878" max="15880" width="8.6328125" style="133" customWidth="1"/>
    <col min="15881" max="15892" width="5.6328125" style="133" customWidth="1"/>
    <col min="15893" max="16128" width="15.6328125" style="133"/>
    <col min="16129" max="16131" width="3.6328125" style="133" customWidth="1"/>
    <col min="16132" max="16133" width="12.6328125" style="133" customWidth="1"/>
    <col min="16134" max="16136" width="8.6328125" style="133" customWidth="1"/>
    <col min="16137" max="16148" width="5.6328125" style="133" customWidth="1"/>
    <col min="16149" max="16384" width="15.6328125" style="133"/>
  </cols>
  <sheetData>
    <row r="1" spans="1:11" ht="13" x14ac:dyDescent="0.2">
      <c r="B1" s="260">
        <f>参加申込書①!$B$3</f>
        <v>0</v>
      </c>
      <c r="C1" s="260"/>
      <c r="D1" s="142" t="s">
        <v>265</v>
      </c>
    </row>
    <row r="2" spans="1:11" s="134" customFormat="1" ht="13" x14ac:dyDescent="0.2">
      <c r="C2" s="134" t="s">
        <v>266</v>
      </c>
      <c r="D2" s="134" t="s">
        <v>267</v>
      </c>
      <c r="E2" s="134" t="s">
        <v>255</v>
      </c>
      <c r="F2" s="134" t="s">
        <v>268</v>
      </c>
      <c r="G2" s="134" t="s">
        <v>269</v>
      </c>
      <c r="H2" s="134" t="s">
        <v>257</v>
      </c>
    </row>
    <row r="3" spans="1:11" s="134" customFormat="1" ht="13" x14ac:dyDescent="0.2">
      <c r="A3" s="134">
        <v>1</v>
      </c>
      <c r="B3" s="134" t="s">
        <v>270</v>
      </c>
      <c r="C3" s="135" t="str">
        <f>IF($B$1="女子","GD","BD")</f>
        <v>BD</v>
      </c>
      <c r="D3" s="143" t="str">
        <f>参加申込書①!$C20&amp;"　"&amp;参加申込書①!$E20&amp;参加申込書①!$N20</f>
        <v>　</v>
      </c>
      <c r="E3" s="143" t="str">
        <f>参加申込書①!$G20&amp;"　"&amp;参加申込書①!$K20</f>
        <v>　</v>
      </c>
      <c r="F3" s="143">
        <f>参加申込書①!$B$5</f>
        <v>0</v>
      </c>
      <c r="G3" s="144"/>
      <c r="H3" s="144"/>
      <c r="J3" s="139"/>
      <c r="K3" s="133" t="s">
        <v>271</v>
      </c>
    </row>
    <row r="4" spans="1:11" s="134" customFormat="1" ht="13" x14ac:dyDescent="0.2">
      <c r="A4" s="134">
        <v>1</v>
      </c>
      <c r="B4" s="134" t="s">
        <v>272</v>
      </c>
      <c r="C4" s="135" t="str">
        <f t="shared" ref="C4:C12" si="0">IF($B$1="女子","GD","BD")</f>
        <v>BD</v>
      </c>
      <c r="D4" s="143" t="str">
        <f>参加申込書①!$C21&amp;"　"&amp;参加申込書①!$E21&amp;参加申込書①!$N21</f>
        <v>　</v>
      </c>
      <c r="E4" s="143" t="str">
        <f>参加申込書①!$G21&amp;"　"&amp;参加申込書①!$K21</f>
        <v>　</v>
      </c>
      <c r="F4" s="143">
        <f>参加申込書①!$B$5</f>
        <v>0</v>
      </c>
      <c r="G4" s="144"/>
      <c r="H4" s="144"/>
      <c r="J4" s="133"/>
      <c r="K4" s="133"/>
    </row>
    <row r="5" spans="1:11" s="134" customFormat="1" ht="13" x14ac:dyDescent="0.2">
      <c r="A5" s="134">
        <v>2</v>
      </c>
      <c r="B5" s="134" t="s">
        <v>270</v>
      </c>
      <c r="C5" s="135" t="str">
        <f t="shared" si="0"/>
        <v>BD</v>
      </c>
      <c r="D5" s="143" t="str">
        <f>参加申込書①!$C22&amp;"　"&amp;参加申込書①!$E22&amp;参加申込書①!$N22</f>
        <v>　</v>
      </c>
      <c r="E5" s="143" t="str">
        <f>参加申込書①!$G22&amp;"　"&amp;参加申込書①!$K22</f>
        <v>　</v>
      </c>
      <c r="F5" s="143">
        <f>参加申込書①!$B$5</f>
        <v>0</v>
      </c>
      <c r="G5" s="145"/>
      <c r="H5" s="145"/>
      <c r="J5" s="133" t="s">
        <v>261</v>
      </c>
    </row>
    <row r="6" spans="1:11" s="134" customFormat="1" ht="13" x14ac:dyDescent="0.2">
      <c r="A6" s="134">
        <v>2</v>
      </c>
      <c r="B6" s="134" t="s">
        <v>272</v>
      </c>
      <c r="C6" s="135" t="str">
        <f t="shared" si="0"/>
        <v>BD</v>
      </c>
      <c r="D6" s="143" t="str">
        <f>参加申込書①!$C23&amp;"　"&amp;参加申込書①!$E23&amp;参加申込書①!$N23</f>
        <v>　</v>
      </c>
      <c r="E6" s="143" t="str">
        <f>参加申込書①!$G23&amp;"　"&amp;参加申込書①!$K23</f>
        <v>　</v>
      </c>
      <c r="F6" s="143">
        <f>参加申込書①!$B$5</f>
        <v>0</v>
      </c>
      <c r="G6" s="145"/>
      <c r="H6" s="145"/>
      <c r="J6" s="133" t="s">
        <v>263</v>
      </c>
    </row>
    <row r="7" spans="1:11" s="134" customFormat="1" ht="13" x14ac:dyDescent="0.2">
      <c r="A7" s="134">
        <v>3</v>
      </c>
      <c r="B7" s="134" t="s">
        <v>270</v>
      </c>
      <c r="C7" s="135" t="str">
        <f t="shared" si="0"/>
        <v>BD</v>
      </c>
      <c r="D7" s="143" t="str">
        <f>参加申込書①!$C24&amp;"　"&amp;参加申込書①!$E24&amp;参加申込書①!$N24</f>
        <v>　</v>
      </c>
      <c r="E7" s="143" t="str">
        <f>参加申込書①!$G24&amp;"　"&amp;参加申込書①!$K24</f>
        <v>　</v>
      </c>
      <c r="F7" s="143">
        <f>参加申込書①!$B$5</f>
        <v>0</v>
      </c>
      <c r="G7" s="145"/>
      <c r="H7" s="145"/>
    </row>
    <row r="8" spans="1:11" s="134" customFormat="1" ht="13" x14ac:dyDescent="0.2">
      <c r="A8" s="134">
        <v>3</v>
      </c>
      <c r="B8" s="134" t="s">
        <v>272</v>
      </c>
      <c r="C8" s="135" t="str">
        <f t="shared" si="0"/>
        <v>BD</v>
      </c>
      <c r="D8" s="143" t="str">
        <f>参加申込書①!$C25&amp;"　"&amp;参加申込書①!$E25&amp;参加申込書①!$N25</f>
        <v>　</v>
      </c>
      <c r="E8" s="143" t="str">
        <f>参加申込書①!$G25&amp;"　"&amp;参加申込書①!$K25</f>
        <v>　</v>
      </c>
      <c r="F8" s="143">
        <f>参加申込書①!$B$5</f>
        <v>0</v>
      </c>
      <c r="G8" s="145"/>
      <c r="H8" s="145"/>
      <c r="J8" s="141" t="s">
        <v>273</v>
      </c>
    </row>
    <row r="9" spans="1:11" s="134" customFormat="1" ht="13" x14ac:dyDescent="0.2">
      <c r="A9" s="134">
        <v>4</v>
      </c>
      <c r="B9" s="134" t="s">
        <v>270</v>
      </c>
      <c r="C9" s="135" t="str">
        <f t="shared" si="0"/>
        <v>BD</v>
      </c>
      <c r="D9" s="143" t="str">
        <f>参加申込書①!$C26&amp;"　"&amp;参加申込書①!$E26&amp;参加申込書①!$N26</f>
        <v>　</v>
      </c>
      <c r="E9" s="143" t="str">
        <f>参加申込書①!$G26&amp;"　"&amp;参加申込書①!$K26</f>
        <v>　</v>
      </c>
      <c r="F9" s="143">
        <f>参加申込書①!$B$5</f>
        <v>0</v>
      </c>
      <c r="G9" s="145"/>
      <c r="H9" s="145"/>
    </row>
    <row r="10" spans="1:11" s="134" customFormat="1" ht="13" x14ac:dyDescent="0.2">
      <c r="A10" s="134">
        <v>4</v>
      </c>
      <c r="B10" s="134" t="s">
        <v>272</v>
      </c>
      <c r="C10" s="135" t="str">
        <f t="shared" si="0"/>
        <v>BD</v>
      </c>
      <c r="D10" s="143" t="str">
        <f>参加申込書①!$C27&amp;"　"&amp;参加申込書①!$E27&amp;参加申込書①!$N27</f>
        <v>　</v>
      </c>
      <c r="E10" s="143" t="str">
        <f>参加申込書①!$G27&amp;"　"&amp;参加申込書①!$K27</f>
        <v>　</v>
      </c>
      <c r="F10" s="143">
        <f>参加申込書①!$B$5</f>
        <v>0</v>
      </c>
      <c r="G10" s="145"/>
      <c r="H10" s="145"/>
    </row>
    <row r="11" spans="1:11" s="134" customFormat="1" ht="13" x14ac:dyDescent="0.2">
      <c r="A11" s="134">
        <v>5</v>
      </c>
      <c r="B11" s="134" t="s">
        <v>270</v>
      </c>
      <c r="C11" s="135" t="str">
        <f t="shared" si="0"/>
        <v>BD</v>
      </c>
      <c r="D11" s="143" t="str">
        <f>参加申込書①!$C28&amp;"　"&amp;参加申込書①!$E28&amp;参加申込書①!$N28</f>
        <v>　</v>
      </c>
      <c r="E11" s="143" t="str">
        <f>参加申込書①!$G28&amp;"　"&amp;参加申込書①!$K28</f>
        <v>　</v>
      </c>
      <c r="F11" s="143">
        <f>参加申込書①!$B$5</f>
        <v>0</v>
      </c>
      <c r="G11" s="145"/>
      <c r="H11" s="145"/>
    </row>
    <row r="12" spans="1:11" s="134" customFormat="1" ht="13" x14ac:dyDescent="0.2">
      <c r="A12" s="134">
        <v>5</v>
      </c>
      <c r="B12" s="134" t="s">
        <v>272</v>
      </c>
      <c r="C12" s="135" t="str">
        <f t="shared" si="0"/>
        <v>BD</v>
      </c>
      <c r="D12" s="143" t="str">
        <f>参加申込書①!$C29&amp;"　"&amp;参加申込書①!$E29&amp;参加申込書①!$N29</f>
        <v>　</v>
      </c>
      <c r="E12" s="143" t="str">
        <f>参加申込書①!$G29&amp;"　"&amp;参加申込書①!$K29</f>
        <v>　</v>
      </c>
      <c r="F12" s="143">
        <f>参加申込書①!$B$5</f>
        <v>0</v>
      </c>
      <c r="G12" s="145"/>
      <c r="H12" s="145"/>
    </row>
    <row r="13" spans="1:11" s="134" customFormat="1" ht="13" x14ac:dyDescent="0.2">
      <c r="C13" s="146"/>
      <c r="F13" s="147"/>
    </row>
    <row r="14" spans="1:11" ht="13" x14ac:dyDescent="0.2">
      <c r="B14" s="260">
        <f>参加申込書①!$B$3</f>
        <v>0</v>
      </c>
      <c r="C14" s="260"/>
      <c r="D14" s="142" t="s">
        <v>24</v>
      </c>
    </row>
    <row r="15" spans="1:11" ht="13" x14ac:dyDescent="0.2">
      <c r="A15" s="134"/>
      <c r="B15" s="134"/>
      <c r="C15" s="134" t="s">
        <v>266</v>
      </c>
      <c r="D15" s="134" t="s">
        <v>267</v>
      </c>
      <c r="E15" s="134" t="s">
        <v>255</v>
      </c>
      <c r="F15" s="134" t="s">
        <v>268</v>
      </c>
      <c r="G15" s="134" t="s">
        <v>256</v>
      </c>
      <c r="H15" s="134" t="s">
        <v>257</v>
      </c>
    </row>
    <row r="16" spans="1:11" ht="13" x14ac:dyDescent="0.2">
      <c r="A16" s="134"/>
      <c r="B16" s="134">
        <v>1</v>
      </c>
      <c r="C16" s="135" t="str">
        <f>IF($B$14="女子","GS","BS")</f>
        <v>BS</v>
      </c>
      <c r="D16" s="143" t="str">
        <f>参加申込書①!$C35&amp;"　"&amp;参加申込書①!$E35&amp;参加申込書①!$N35</f>
        <v>　</v>
      </c>
      <c r="E16" s="143" t="str">
        <f>参加申込書①!$G$35&amp;"　"&amp;参加申込書①!$K$35</f>
        <v>　</v>
      </c>
      <c r="F16" s="143">
        <f>参加申込書①!$B$5</f>
        <v>0</v>
      </c>
      <c r="G16" s="144"/>
      <c r="H16" s="144"/>
    </row>
    <row r="17" spans="1:8" ht="13" x14ac:dyDescent="0.2">
      <c r="A17" s="134"/>
      <c r="B17" s="134">
        <v>2</v>
      </c>
      <c r="C17" s="135" t="str">
        <f>IF($B$14="女子","GS","BS")</f>
        <v>BS</v>
      </c>
      <c r="D17" s="143" t="str">
        <f>参加申込書①!$C36&amp;"　"&amp;参加申込書①!$E36&amp;参加申込書①!$N36</f>
        <v>　</v>
      </c>
      <c r="E17" s="143" t="str">
        <f>参加申込書①!$G$35&amp;"　"&amp;参加申込書①!$K$35</f>
        <v>　</v>
      </c>
      <c r="F17" s="143">
        <f>参加申込書①!$B$5</f>
        <v>0</v>
      </c>
      <c r="G17" s="145"/>
      <c r="H17" s="145"/>
    </row>
    <row r="18" spans="1:8" ht="13" x14ac:dyDescent="0.2">
      <c r="A18" s="134"/>
      <c r="B18" s="134">
        <v>3</v>
      </c>
      <c r="C18" s="135" t="str">
        <f>IF($B$14="女子","GS","BS")</f>
        <v>BS</v>
      </c>
      <c r="D18" s="143" t="str">
        <f>参加申込書①!$C37&amp;"　"&amp;参加申込書①!$E37&amp;参加申込書①!$N37</f>
        <v>　</v>
      </c>
      <c r="E18" s="143" t="str">
        <f>参加申込書①!$G$35&amp;"　"&amp;参加申込書①!$K$35</f>
        <v>　</v>
      </c>
      <c r="F18" s="143">
        <f>参加申込書①!$B$5</f>
        <v>0</v>
      </c>
      <c r="G18" s="145"/>
      <c r="H18" s="145"/>
    </row>
    <row r="19" spans="1:8" ht="13" x14ac:dyDescent="0.2">
      <c r="A19" s="134"/>
      <c r="B19" s="134">
        <v>4</v>
      </c>
      <c r="C19" s="135" t="str">
        <f>IF($B$14="女子","GS","BS")</f>
        <v>BS</v>
      </c>
      <c r="D19" s="143" t="str">
        <f>参加申込書①!$C38&amp;"　"&amp;参加申込書①!$E38&amp;参加申込書①!$N38</f>
        <v>　</v>
      </c>
      <c r="E19" s="143" t="str">
        <f>参加申込書①!$G$35&amp;"　"&amp;参加申込書①!$K$35</f>
        <v>　</v>
      </c>
      <c r="F19" s="143">
        <f>参加申込書①!$B$5</f>
        <v>0</v>
      </c>
      <c r="G19" s="145"/>
      <c r="H19" s="145"/>
    </row>
    <row r="20" spans="1:8" ht="13" x14ac:dyDescent="0.2">
      <c r="A20" s="134"/>
      <c r="B20" s="134">
        <v>5</v>
      </c>
      <c r="C20" s="135" t="str">
        <f>IF($B$14="女子","GS","BS")</f>
        <v>BS</v>
      </c>
      <c r="D20" s="143" t="str">
        <f>参加申込書①!$C39&amp;"　"&amp;参加申込書①!$E39&amp;参加申込書①!$N39</f>
        <v>　</v>
      </c>
      <c r="E20" s="143" t="str">
        <f>参加申込書①!$G$35&amp;"　"&amp;参加申込書①!$K$35</f>
        <v>　</v>
      </c>
      <c r="F20" s="143">
        <f>参加申込書①!$B$5</f>
        <v>0</v>
      </c>
      <c r="G20" s="145"/>
      <c r="H20" s="145"/>
    </row>
  </sheetData>
  <customSheetViews>
    <customSheetView guid="{05C20E56-CE58-43D5-9D45-E0478FB7E0B5}" state="hidden">
      <selection activeCell="B14" sqref="B14:C14"/>
      <pageMargins left="0.7" right="0.7" top="0.75" bottom="0.75" header="0.3" footer="0.3"/>
    </customSheetView>
  </customSheetViews>
  <mergeCells count="2">
    <mergeCell ref="B1:C1"/>
    <mergeCell ref="B14:C14"/>
  </mergeCells>
  <phoneticPr fontId="1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はじめに</vt:lpstr>
      <vt:lpstr>参加申込書①</vt:lpstr>
      <vt:lpstr>参加申込書②</vt:lpstr>
      <vt:lpstr>加盟校</vt:lpstr>
      <vt:lpstr>主管校用</vt:lpstr>
      <vt:lpstr>アサミ転記用（団体）</vt:lpstr>
      <vt:lpstr>アサミ転記用（個人）</vt:lpstr>
      <vt:lpstr>はじめに!Print_Area</vt:lpstr>
      <vt:lpstr>加盟校!Print_Area</vt:lpstr>
      <vt:lpstr>参加申込書①!Print_Area</vt:lpstr>
      <vt:lpstr>参加申込書②!Print_Area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向井　章</dc:creator>
  <cp:lastModifiedBy>長谷川拓也</cp:lastModifiedBy>
  <cp:lastPrinted>2021-09-15T05:52:12Z</cp:lastPrinted>
  <dcterms:created xsi:type="dcterms:W3CDTF">2008-04-07T23:12:01Z</dcterms:created>
  <dcterms:modified xsi:type="dcterms:W3CDTF">2022-08-02T22:56:43Z</dcterms:modified>
</cp:coreProperties>
</file>